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seb\AppData\Local\Microsoft\Windows\INetCache\Content.Outlook\V3A6L54Y\"/>
    </mc:Choice>
  </mc:AlternateContent>
  <xr:revisionPtr revIDLastSave="0" documentId="13_ncr:1_{AC324252-679D-408B-AC0C-09C8D35621E3}" xr6:coauthVersionLast="47" xr6:coauthVersionMax="47" xr10:uidLastSave="{00000000-0000-0000-0000-000000000000}"/>
  <bookViews>
    <workbookView xWindow="28680" yWindow="-120" windowWidth="29040" windowHeight="15840" xr2:uid="{65BD83EB-E260-4128-B98A-B4CB51476A03}"/>
  </bookViews>
  <sheets>
    <sheet name="FFELP" sheetId="1" r:id="rId1"/>
    <sheet name="Collection and Waterfall" sheetId="2" r:id="rId2"/>
    <sheet name="ESA Balance Sheet" sheetId="3" r:id="rId3"/>
  </sheets>
  <definedNames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B35" i="3" s="1"/>
  <c r="B14" i="3"/>
  <c r="B20" i="3"/>
  <c r="B37" i="3" s="1"/>
  <c r="A99" i="1"/>
  <c r="A98" i="1"/>
  <c r="A97" i="1"/>
  <c r="A96" i="1"/>
  <c r="A95" i="1"/>
  <c r="A94" i="1"/>
  <c r="A93" i="1"/>
  <c r="A84" i="1"/>
  <c r="G72" i="1"/>
  <c r="H65" i="1"/>
  <c r="G64" i="1"/>
  <c r="G50" i="1"/>
  <c r="G47" i="1"/>
  <c r="G46" i="1"/>
  <c r="G39" i="1"/>
  <c r="G38" i="1"/>
  <c r="G37" i="1"/>
  <c r="G36" i="1"/>
  <c r="G35" i="1"/>
  <c r="L34" i="1"/>
  <c r="G34" i="1"/>
  <c r="G29" i="1"/>
  <c r="M21" i="1"/>
  <c r="K21" i="1"/>
  <c r="H21" i="1"/>
  <c r="L18" i="1"/>
  <c r="H73" i="1" s="1"/>
  <c r="J21" i="1"/>
  <c r="A3" i="3" l="1"/>
  <c r="I21" i="1"/>
  <c r="L17" i="1"/>
  <c r="G73" i="1"/>
  <c r="F30" i="1"/>
  <c r="G28" i="1"/>
  <c r="G30" i="1" s="1"/>
  <c r="H30" i="1"/>
  <c r="H66" i="1"/>
  <c r="H53" i="1"/>
  <c r="H68" i="1"/>
  <c r="G74" i="1"/>
  <c r="G53" i="1" l="1"/>
  <c r="G66" i="1"/>
  <c r="H72" i="1"/>
  <c r="L21" i="1"/>
  <c r="H74" i="1" l="1"/>
  <c r="G68" i="1"/>
</calcChain>
</file>

<file path=xl/sharedStrings.xml><?xml version="1.0" encoding="utf-8"?>
<sst xmlns="http://schemas.openxmlformats.org/spreadsheetml/2006/main" count="332" uniqueCount="239">
  <si>
    <t>Student Loan Backed Reporting - FFELP</t>
  </si>
  <si>
    <t>Monthly Distribution Report</t>
  </si>
  <si>
    <t>Issuer</t>
  </si>
  <si>
    <t>ELFI, Inc.</t>
  </si>
  <si>
    <t>Deal Name</t>
  </si>
  <si>
    <t>Indenture No. 4,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</si>
  <si>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</si>
  <si>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</si>
  <si>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</si>
  <si>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</si>
  <si>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</si>
  <si>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</si>
  <si>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</si>
  <si>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</si>
  <si>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</si>
  <si>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</si>
  <si>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</si>
  <si>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</si>
  <si>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</si>
  <si>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</si>
  <si>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</si>
  <si>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</si>
  <si>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</si>
  <si>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</si>
  <si>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</si>
  <si>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</si>
  <si>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</si>
  <si>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</si>
  <si>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</si>
  <si>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</si>
  <si>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</si>
  <si>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2013-1 A</t>
  </si>
  <si>
    <t>281377AA9</t>
  </si>
  <si>
    <t>monthly</t>
  </si>
  <si>
    <t>2013-1 B</t>
  </si>
  <si>
    <t>281377AB7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</si>
  <si>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</si>
  <si>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</si>
  <si>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</si>
  <si>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</si>
  <si>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</si>
  <si>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</si>
  <si>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</si>
  <si>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</si>
  <si>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</si>
  <si>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</si>
  <si>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</si>
  <si>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</si>
  <si>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</si>
  <si>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</si>
  <si>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</si>
  <si>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</si>
  <si>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</si>
  <si>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</si>
  <si>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</si>
  <si>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</si>
  <si>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</si>
  <si>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</si>
  <si>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</si>
  <si>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</si>
  <si>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</si>
  <si>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</si>
  <si>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</si>
  <si>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</si>
  <si>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</si>
  <si>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</si>
  <si>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</si>
  <si>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</si>
  <si>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</si>
  <si>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</si>
  <si>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</si>
  <si>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</si>
  <si>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</si>
  <si>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</si>
  <si>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</si>
  <si>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</si>
  <si>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</si>
  <si>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</si>
  <si>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</si>
  <si>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</si>
  <si>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</si>
  <si>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</si>
  <si>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</si>
  <si>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</si>
  <si>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</si>
  <si>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</si>
  <si>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</si>
  <si>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</si>
  <si>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</si>
  <si>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</si>
  <si>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</si>
  <si>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</si>
  <si>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</si>
  <si>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</si>
  <si>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</si>
  <si>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</si>
  <si>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</si>
  <si>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</si>
  <si>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</si>
  <si>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</si>
  <si>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</si>
  <si>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</si>
  <si>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</si>
  <si>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</si>
  <si>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</si>
  <si>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</si>
  <si>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</si>
  <si>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</si>
  <si>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</si>
  <si>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</si>
  <si>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</si>
  <si>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</si>
  <si>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</si>
  <si>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</si>
  <si>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</si>
  <si>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</si>
  <si>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</si>
  <si>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</si>
  <si>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</si>
  <si>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</si>
  <si>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</si>
  <si>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</si>
  <si>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</si>
  <si>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</si>
  <si>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</si>
  <si>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</si>
  <si>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</si>
  <si>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</si>
  <si>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</si>
  <si>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</si>
  <si>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</si>
  <si>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</si>
  <si>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</si>
  <si>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</si>
  <si>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</si>
  <si>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</si>
  <si>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`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</si>
  <si>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</si>
  <si>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</si>
  <si>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</si>
  <si>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</si>
  <si>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</si>
  <si>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</si>
  <si>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</si>
  <si>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</si>
  <si>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</si>
  <si>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</si>
  <si>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</si>
  <si>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</si>
  <si>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</si>
  <si>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</si>
  <si>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</si>
  <si>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</si>
  <si>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</si>
  <si>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</si>
  <si>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</si>
  <si>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DSR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</si>
  <si>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</si>
  <si>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</si>
  <si>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</si>
  <si>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</si>
  <si>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</si>
  <si>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</si>
  <si>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</si>
  <si>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</si>
  <si>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</si>
  <si>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</si>
  <si>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</si>
  <si>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</si>
  <si>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</si>
  <si>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</si>
  <si>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</si>
  <si>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</si>
  <si>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</si>
  <si>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</si>
  <si>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</si>
  <si>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</si>
  <si>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</si>
  <si>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</si>
  <si>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</si>
  <si>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</si>
  <si>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</si>
  <si>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</si>
  <si>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</si>
  <si>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</si>
  <si>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</si>
  <si>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</si>
  <si>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</si>
  <si>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</si>
  <si>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</si>
  <si>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</si>
  <si>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</si>
  <si>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</si>
  <si>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</si>
  <si>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</si>
  <si>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</si>
  <si>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</si>
  <si>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</si>
  <si>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</si>
  <si>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</si>
  <si>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Excess Available Funds Released to Noteholder</t>
  </si>
  <si>
    <t>Eleventh: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</si>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</sst>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0000%"/>
    <numFmt numFmtId="172" formatCode="mmmm\ d\,\ yyyy"/>
    <numFmt numFmtId="173" formatCode="_(&quot;$&quot;* #,##0_);_(&quot;$&quot;* \(#,##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6">
    <xf numFmtId="0" fontId="0" fillId="0" borderId="0" xfId="0"/>
    <xf numFmtId="0" fontId="8" fillId="0" borderId="7" xfId="4" applyFill="1" applyBorder="1" applyAlignment="1" applyProtection="1">
      <alignment horizontal="left"/>
    </xf>
    <xf numFmtId="2" fontId="3" fillId="0" borderId="28" xfId="6" applyNumberFormat="1" applyFont="1" applyFill="1" applyBorder="1" applyAlignment="1"/>
    <xf numFmtId="2" fontId="3" fillId="0" borderId="22" xfId="6" applyNumberFormat="1" applyFont="1" applyFill="1" applyBorder="1" applyAlignment="1">
      <alignment horizontal="center"/>
    </xf>
    <xf numFmtId="2" fontId="3" fillId="0" borderId="27" xfId="6" applyNumberFormat="1" applyFont="1" applyFill="1" applyBorder="1" applyAlignment="1"/>
    <xf numFmtId="2" fontId="3" fillId="0" borderId="0" xfId="6" applyNumberFormat="1" applyFont="1" applyFill="1" applyBorder="1" applyAlignment="1">
      <alignment horizontal="center"/>
    </xf>
    <xf numFmtId="2" fontId="3" fillId="0" borderId="29" xfId="6" applyNumberFormat="1" applyFont="1" applyFill="1" applyBorder="1" applyAlignment="1"/>
    <xf numFmtId="2" fontId="3" fillId="0" borderId="21" xfId="6" applyNumberFormat="1" applyFont="1" applyFill="1" applyBorder="1" applyAlignment="1">
      <alignment horizontal="center"/>
    </xf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3" xfId="8" applyNumberFormat="1" applyFont="1" applyFill="1" applyBorder="1" applyAlignment="1">
      <alignment horizontal="center"/>
    </xf>
    <xf numFmtId="10" fontId="4" fillId="0" borderId="27" xfId="5" applyNumberFormat="1" applyFont="1" applyFill="1" applyBorder="1"/>
    <xf numFmtId="2" fontId="4" fillId="0" borderId="33" xfId="6" applyNumberFormat="1" applyFont="1" applyFill="1" applyBorder="1" applyAlignment="1">
      <alignment horizontal="center"/>
    </xf>
    <xf numFmtId="2" fontId="4" fillId="0" borderId="7" xfId="6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10" fontId="3" fillId="0" borderId="12" xfId="6" applyNumberFormat="1" applyFont="1" applyFill="1" applyBorder="1" applyAlignment="1">
      <alignment horizontal="right"/>
    </xf>
    <xf numFmtId="10" fontId="3" fillId="0" borderId="13" xfId="6" applyNumberFormat="1" applyFont="1" applyFill="1" applyBorder="1" applyAlignment="1">
      <alignment horizontal="right"/>
    </xf>
    <xf numFmtId="10" fontId="9" fillId="0" borderId="13" xfId="6" applyNumberFormat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41" fontId="4" fillId="0" borderId="19" xfId="5" applyNumberFormat="1" applyFont="1" applyFill="1" applyBorder="1" applyAlignment="1">
      <alignment horizontal="right"/>
    </xf>
    <xf numFmtId="43" fontId="4" fillId="0" borderId="18" xfId="5" applyFont="1" applyFill="1" applyBorder="1" applyAlignment="1">
      <alignment horizontal="right"/>
    </xf>
    <xf numFmtId="10" fontId="4" fillId="0" borderId="18" xfId="6" applyNumberFormat="1" applyFont="1" applyFill="1" applyBorder="1" applyAlignment="1">
      <alignment horizontal="right"/>
    </xf>
    <xf numFmtId="10" fontId="10" fillId="0" borderId="22" xfId="6" applyNumberFormat="1" applyFont="1" applyFill="1" applyBorder="1"/>
    <xf numFmtId="168" fontId="10" fillId="0" borderId="15" xfId="5" applyNumberFormat="1" applyFont="1" applyFill="1" applyBorder="1"/>
    <xf numFmtId="10" fontId="10" fillId="0" borderId="7" xfId="6" applyNumberFormat="1" applyFont="1" applyFill="1" applyBorder="1"/>
    <xf numFmtId="168" fontId="10" fillId="0" borderId="8" xfId="5" applyNumberFormat="1" applyFont="1" applyFill="1" applyBorder="1"/>
    <xf numFmtId="43" fontId="4" fillId="0" borderId="10" xfId="5" applyFont="1" applyFill="1" applyBorder="1" applyAlignment="1">
      <alignment horizontal="center"/>
    </xf>
    <xf numFmtId="43" fontId="4" fillId="0" borderId="30" xfId="5" applyFont="1" applyFill="1" applyBorder="1" applyAlignment="1">
      <alignment horizontal="center"/>
    </xf>
    <xf numFmtId="41" fontId="3" fillId="0" borderId="13" xfId="5" applyNumberFormat="1" applyFont="1" applyFill="1" applyBorder="1" applyAlignment="1">
      <alignment horizontal="right"/>
    </xf>
    <xf numFmtId="43" fontId="3" fillId="0" borderId="13" xfId="5" applyFont="1" applyFill="1" applyBorder="1" applyAlignment="1">
      <alignment horizontal="right"/>
    </xf>
    <xf numFmtId="43" fontId="3" fillId="0" borderId="14" xfId="5" applyFont="1" applyFill="1" applyBorder="1" applyAlignment="1">
      <alignment horizontal="right"/>
    </xf>
    <xf numFmtId="43" fontId="3" fillId="0" borderId="13" xfId="6" applyNumberFormat="1" applyFont="1" applyFill="1" applyBorder="1" applyAlignment="1">
      <alignment horizontal="right"/>
    </xf>
    <xf numFmtId="43" fontId="3" fillId="0" borderId="25" xfId="5" applyFont="1" applyFill="1" applyBorder="1" applyAlignment="1">
      <alignment horizontal="right"/>
    </xf>
    <xf numFmtId="43" fontId="3" fillId="0" borderId="16" xfId="5" applyFont="1" applyFill="1" applyBorder="1" applyAlignment="1">
      <alignment horizontal="right"/>
    </xf>
    <xf numFmtId="43" fontId="3" fillId="0" borderId="26" xfId="5" applyFont="1" applyFill="1" applyBorder="1" applyAlignment="1">
      <alignment horizontal="right"/>
    </xf>
    <xf numFmtId="43" fontId="3" fillId="0" borderId="27" xfId="6" applyNumberFormat="1" applyFont="1" applyFill="1" applyBorder="1" applyAlignment="1">
      <alignment horizontal="right"/>
    </xf>
    <xf numFmtId="41" fontId="4" fillId="0" borderId="18" xfId="5" applyNumberFormat="1" applyFont="1" applyFill="1" applyBorder="1" applyAlignment="1">
      <alignment horizontal="right"/>
    </xf>
    <xf numFmtId="43" fontId="4" fillId="0" borderId="18" xfId="6" applyNumberFormat="1" applyFont="1" applyFill="1" applyBorder="1" applyAlignment="1">
      <alignment horizontal="right"/>
    </xf>
    <xf numFmtId="43" fontId="4" fillId="0" borderId="29" xfId="6" applyNumberFormat="1" applyFont="1" applyFill="1" applyBorder="1" applyAlignment="1">
      <alignment horizontal="right"/>
    </xf>
    <xf numFmtId="43" fontId="4" fillId="0" borderId="37" xfId="5" applyFont="1" applyFill="1" applyBorder="1" applyAlignment="1">
      <alignment horizontal="right"/>
    </xf>
    <xf numFmtId="10" fontId="10" fillId="0" borderId="0" xfId="6" applyNumberFormat="1" applyFont="1" applyFill="1" applyBorder="1"/>
    <xf numFmtId="168" fontId="10" fillId="0" borderId="5" xfId="5" applyNumberFormat="1" applyFont="1" applyFill="1" applyBorder="1"/>
    <xf numFmtId="10" fontId="3" fillId="0" borderId="12" xfId="5" applyNumberFormat="1" applyFont="1" applyFill="1" applyBorder="1" applyAlignment="1">
      <alignment horizontal="right"/>
    </xf>
    <xf numFmtId="41" fontId="4" fillId="0" borderId="38" xfId="5" applyNumberFormat="1" applyFont="1" applyFill="1" applyBorder="1" applyAlignment="1">
      <alignment horizontal="right"/>
    </xf>
    <xf numFmtId="43" fontId="4" fillId="0" borderId="38" xfId="5" applyFont="1" applyFill="1" applyBorder="1" applyAlignment="1">
      <alignment horizontal="right"/>
    </xf>
    <xf numFmtId="10" fontId="4" fillId="0" borderId="38" xfId="6" applyNumberFormat="1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43" fontId="3" fillId="0" borderId="0" xfId="1" applyFont="1" applyFill="1" applyBorder="1" applyAlignment="1" applyProtection="1"/>
    <xf numFmtId="165" fontId="3" fillId="0" borderId="0" xfId="1" applyNumberFormat="1" applyFont="1" applyFill="1"/>
    <xf numFmtId="165" fontId="3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3"/>
    <xf numFmtId="0" fontId="3" fillId="0" borderId="0" xfId="3" applyAlignment="1">
      <alignment horizontal="left"/>
    </xf>
    <xf numFmtId="0" fontId="2" fillId="0" borderId="0" xfId="3" applyFont="1"/>
    <xf numFmtId="0" fontId="3" fillId="0" borderId="2" xfId="3" applyBorder="1"/>
    <xf numFmtId="0" fontId="3" fillId="0" borderId="3" xfId="3" applyBorder="1"/>
    <xf numFmtId="0" fontId="4" fillId="0" borderId="4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3" fillId="0" borderId="5" xfId="3" applyBorder="1"/>
    <xf numFmtId="14" fontId="3" fillId="0" borderId="0" xfId="3" applyNumberFormat="1" applyAlignment="1">
      <alignment horizontal="left"/>
    </xf>
    <xf numFmtId="14" fontId="3" fillId="0" borderId="0" xfId="3" applyNumberFormat="1"/>
    <xf numFmtId="14" fontId="3" fillId="0" borderId="5" xfId="3" applyNumberFormat="1" applyBorder="1"/>
    <xf numFmtId="164" fontId="3" fillId="0" borderId="0" xfId="3" applyNumberFormat="1" applyAlignment="1">
      <alignment horizontal="center"/>
    </xf>
    <xf numFmtId="164" fontId="3" fillId="0" borderId="0" xfId="3" applyNumberFormat="1" applyAlignment="1">
      <alignment horizontal="left"/>
    </xf>
    <xf numFmtId="0" fontId="7" fillId="0" borderId="0" xfId="2" applyFill="1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7" xfId="3" applyBorder="1"/>
    <xf numFmtId="0" fontId="3" fillId="0" borderId="8" xfId="3" applyBorder="1"/>
    <xf numFmtId="43" fontId="3" fillId="0" borderId="0" xfId="3" applyNumberFormat="1"/>
    <xf numFmtId="0" fontId="2" fillId="0" borderId="1" xfId="3" applyFont="1" applyBorder="1"/>
    <xf numFmtId="0" fontId="4" fillId="0" borderId="2" xfId="3" applyFont="1" applyBorder="1"/>
    <xf numFmtId="0" fontId="3" fillId="0" borderId="4" xfId="3" applyBorder="1"/>
    <xf numFmtId="0" fontId="3" fillId="0" borderId="9" xfId="3" applyBorder="1"/>
    <xf numFmtId="0" fontId="4" fillId="0" borderId="10" xfId="3" applyFont="1" applyBorder="1" applyAlignment="1">
      <alignment horizontal="center"/>
    </xf>
    <xf numFmtId="10" fontId="4" fillId="0" borderId="10" xfId="3" applyNumberFormat="1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13" xfId="3" applyBorder="1" applyAlignment="1">
      <alignment horizontal="center"/>
    </xf>
    <xf numFmtId="164" fontId="3" fillId="0" borderId="12" xfId="3" applyNumberFormat="1" applyBorder="1" applyAlignment="1">
      <alignment horizontal="center"/>
    </xf>
    <xf numFmtId="43" fontId="3" fillId="0" borderId="12" xfId="3" applyNumberFormat="1" applyBorder="1" applyAlignment="1">
      <alignment horizontal="center"/>
    </xf>
    <xf numFmtId="43" fontId="3" fillId="0" borderId="12" xfId="3" applyNumberFormat="1" applyBorder="1"/>
    <xf numFmtId="43" fontId="3" fillId="0" borderId="14" xfId="3" applyNumberFormat="1" applyBorder="1"/>
    <xf numFmtId="10" fontId="3" fillId="0" borderId="12" xfId="3" applyNumberFormat="1" applyBorder="1" applyAlignment="1">
      <alignment horizontal="center"/>
    </xf>
    <xf numFmtId="14" fontId="3" fillId="0" borderId="15" xfId="3" applyNumberFormat="1" applyBorder="1" applyAlignment="1">
      <alignment horizontal="center"/>
    </xf>
    <xf numFmtId="164" fontId="3" fillId="0" borderId="13" xfId="3" applyNumberFormat="1" applyBorder="1" applyAlignment="1">
      <alignment horizontal="center"/>
    </xf>
    <xf numFmtId="43" fontId="3" fillId="0" borderId="13" xfId="3" applyNumberFormat="1" applyBorder="1" applyAlignment="1">
      <alignment horizontal="center"/>
    </xf>
    <xf numFmtId="43" fontId="3" fillId="0" borderId="13" xfId="3" applyNumberFormat="1" applyBorder="1"/>
    <xf numFmtId="43" fontId="3" fillId="0" borderId="16" xfId="3" applyNumberFormat="1" applyBorder="1"/>
    <xf numFmtId="10" fontId="3" fillId="0" borderId="13" xfId="3" applyNumberFormat="1" applyBorder="1" applyAlignment="1">
      <alignment horizontal="center"/>
    </xf>
    <xf numFmtId="14" fontId="3" fillId="0" borderId="5" xfId="3" applyNumberFormat="1" applyBorder="1" applyAlignment="1">
      <alignment horizontal="center"/>
    </xf>
    <xf numFmtId="0" fontId="3" fillId="0" borderId="17" xfId="3" applyBorder="1"/>
    <xf numFmtId="0" fontId="3" fillId="0" borderId="18" xfId="3" applyBorder="1" applyAlignment="1">
      <alignment horizontal="center"/>
    </xf>
    <xf numFmtId="10" fontId="3" fillId="0" borderId="18" xfId="3" applyNumberFormat="1" applyBorder="1" applyAlignment="1">
      <alignment horizontal="center"/>
    </xf>
    <xf numFmtId="43" fontId="3" fillId="0" borderId="18" xfId="3" applyNumberFormat="1" applyBorder="1" applyAlignment="1">
      <alignment horizontal="center"/>
    </xf>
    <xf numFmtId="43" fontId="3" fillId="0" borderId="18" xfId="3" applyNumberFormat="1" applyBorder="1"/>
    <xf numFmtId="43" fontId="3" fillId="0" borderId="19" xfId="3" applyNumberFormat="1" applyBorder="1"/>
    <xf numFmtId="10" fontId="9" fillId="0" borderId="18" xfId="3" applyNumberFormat="1" applyFont="1" applyBorder="1" applyAlignment="1">
      <alignment horizontal="center"/>
    </xf>
    <xf numFmtId="10" fontId="3" fillId="0" borderId="20" xfId="3" applyNumberFormat="1" applyBorder="1"/>
    <xf numFmtId="0" fontId="4" fillId="0" borderId="21" xfId="3" applyFont="1" applyBorder="1"/>
    <xf numFmtId="0" fontId="3" fillId="0" borderId="18" xfId="3" applyBorder="1"/>
    <xf numFmtId="10" fontId="3" fillId="0" borderId="18" xfId="3" applyNumberFormat="1" applyBorder="1"/>
    <xf numFmtId="43" fontId="4" fillId="0" borderId="18" xfId="3" applyNumberFormat="1" applyFont="1" applyBorder="1"/>
    <xf numFmtId="10" fontId="4" fillId="0" borderId="18" xfId="3" applyNumberFormat="1" applyFont="1" applyBorder="1" applyAlignment="1">
      <alignment horizontal="center"/>
    </xf>
    <xf numFmtId="10" fontId="4" fillId="0" borderId="20" xfId="3" applyNumberFormat="1" applyFont="1" applyBorder="1" applyAlignment="1">
      <alignment horizontal="center"/>
    </xf>
    <xf numFmtId="0" fontId="10" fillId="0" borderId="4" xfId="3" applyFont="1" applyBorder="1"/>
    <xf numFmtId="0" fontId="10" fillId="0" borderId="22" xfId="3" applyFont="1" applyBorder="1"/>
    <xf numFmtId="0" fontId="10" fillId="0" borderId="0" xfId="3" applyFont="1"/>
    <xf numFmtId="0" fontId="10" fillId="0" borderId="15" xfId="3" applyFont="1" applyBorder="1"/>
    <xf numFmtId="0" fontId="10" fillId="0" borderId="6" xfId="3" applyFont="1" applyBorder="1"/>
    <xf numFmtId="0" fontId="10" fillId="0" borderId="7" xfId="3" applyFont="1" applyBorder="1"/>
    <xf numFmtId="0" fontId="10" fillId="0" borderId="8" xfId="3" applyFont="1" applyBorder="1"/>
    <xf numFmtId="0" fontId="4" fillId="0" borderId="9" xfId="3" applyFont="1" applyBorder="1"/>
    <xf numFmtId="0" fontId="4" fillId="0" borderId="23" xfId="3" applyFont="1" applyBorder="1"/>
    <xf numFmtId="0" fontId="4" fillId="0" borderId="11" xfId="3" applyFont="1" applyBorder="1"/>
    <xf numFmtId="0" fontId="3" fillId="0" borderId="24" xfId="3" applyBorder="1"/>
    <xf numFmtId="0" fontId="3" fillId="0" borderId="14" xfId="3" applyBorder="1"/>
    <xf numFmtId="0" fontId="4" fillId="0" borderId="12" xfId="3" applyFont="1" applyBorder="1" applyAlignment="1">
      <alignment horizontal="center"/>
    </xf>
    <xf numFmtId="0" fontId="4" fillId="0" borderId="0" xfId="3" applyFont="1"/>
    <xf numFmtId="0" fontId="3" fillId="0" borderId="22" xfId="3" applyBorder="1"/>
    <xf numFmtId="43" fontId="3" fillId="0" borderId="12" xfId="3" applyNumberFormat="1" applyBorder="1" applyAlignment="1">
      <alignment horizontal="right"/>
    </xf>
    <xf numFmtId="43" fontId="3" fillId="0" borderId="14" xfId="3" applyNumberFormat="1" applyBorder="1" applyAlignment="1">
      <alignment horizontal="right"/>
    </xf>
    <xf numFmtId="43" fontId="3" fillId="0" borderId="25" xfId="3" applyNumberFormat="1" applyBorder="1" applyAlignment="1">
      <alignment horizontal="right"/>
    </xf>
    <xf numFmtId="0" fontId="3" fillId="0" borderId="19" xfId="3" applyBorder="1"/>
    <xf numFmtId="0" fontId="4" fillId="0" borderId="18" xfId="3" applyFont="1" applyBorder="1" applyAlignment="1">
      <alignment horizontal="center"/>
    </xf>
    <xf numFmtId="43" fontId="3" fillId="0" borderId="13" xfId="3" applyNumberFormat="1" applyBorder="1" applyAlignment="1">
      <alignment horizontal="right"/>
    </xf>
    <xf numFmtId="43" fontId="3" fillId="0" borderId="16" xfId="3" applyNumberFormat="1" applyBorder="1" applyAlignment="1">
      <alignment horizontal="right"/>
    </xf>
    <xf numFmtId="43" fontId="3" fillId="0" borderId="26" xfId="3" applyNumberFormat="1" applyBorder="1" applyAlignment="1">
      <alignment horizontal="right"/>
    </xf>
    <xf numFmtId="0" fontId="3" fillId="0" borderId="4" xfId="3" applyBorder="1" applyAlignment="1">
      <alignment horizontal="left" indent="3"/>
    </xf>
    <xf numFmtId="0" fontId="3" fillId="0" borderId="16" xfId="3" applyBorder="1"/>
    <xf numFmtId="10" fontId="3" fillId="0" borderId="27" xfId="5" applyNumberFormat="1" applyFont="1" applyFill="1" applyBorder="1" applyAlignment="1">
      <alignment horizontal="center"/>
    </xf>
    <xf numFmtId="2" fontId="3" fillId="0" borderId="15" xfId="3" applyNumberFormat="1" applyBorder="1"/>
    <xf numFmtId="43" fontId="4" fillId="0" borderId="13" xfId="3" applyNumberFormat="1" applyFont="1" applyBorder="1" applyAlignment="1">
      <alignment horizontal="right"/>
    </xf>
    <xf numFmtId="43" fontId="4" fillId="0" borderId="16" xfId="3" applyNumberFormat="1" applyFont="1" applyBorder="1" applyAlignment="1">
      <alignment horizontal="right"/>
    </xf>
    <xf numFmtId="43" fontId="4" fillId="0" borderId="26" xfId="3" applyNumberFormat="1" applyFont="1" applyBorder="1" applyAlignment="1">
      <alignment horizontal="right"/>
    </xf>
    <xf numFmtId="2" fontId="3" fillId="0" borderId="5" xfId="3" applyNumberFormat="1" applyBorder="1"/>
    <xf numFmtId="43" fontId="3" fillId="0" borderId="0" xfId="3" applyNumberFormat="1" applyAlignment="1">
      <alignment horizontal="right"/>
    </xf>
    <xf numFmtId="2" fontId="3" fillId="0" borderId="20" xfId="3" applyNumberFormat="1" applyBorder="1"/>
    <xf numFmtId="0" fontId="3" fillId="0" borderId="13" xfId="3" applyBorder="1" applyAlignment="1">
      <alignment horizontal="right"/>
    </xf>
    <xf numFmtId="0" fontId="3" fillId="0" borderId="0" xfId="3" applyAlignment="1">
      <alignment horizontal="right"/>
    </xf>
    <xf numFmtId="0" fontId="3" fillId="0" borderId="26" xfId="3" applyBorder="1" applyAlignment="1">
      <alignment horizontal="right"/>
    </xf>
    <xf numFmtId="0" fontId="3" fillId="0" borderId="9" xfId="3" applyBorder="1" applyAlignment="1">
      <alignment horizontal="left" indent="3"/>
    </xf>
    <xf numFmtId="0" fontId="3" fillId="0" borderId="30" xfId="3" applyBorder="1"/>
    <xf numFmtId="10" fontId="4" fillId="0" borderId="32" xfId="3" applyNumberFormat="1" applyFont="1" applyBorder="1"/>
    <xf numFmtId="41" fontId="3" fillId="0" borderId="13" xfId="3" applyNumberFormat="1" applyBorder="1" applyAlignment="1">
      <alignment horizontal="right"/>
    </xf>
    <xf numFmtId="37" fontId="3" fillId="0" borderId="16" xfId="3" applyNumberFormat="1" applyBorder="1" applyAlignment="1">
      <alignment horizontal="right"/>
    </xf>
    <xf numFmtId="41" fontId="3" fillId="0" borderId="26" xfId="3" applyNumberFormat="1" applyBorder="1" applyAlignment="1">
      <alignment horizontal="right"/>
    </xf>
    <xf numFmtId="0" fontId="4" fillId="0" borderId="4" xfId="3" applyFont="1" applyBorder="1"/>
    <xf numFmtId="2" fontId="4" fillId="0" borderId="8" xfId="3" applyNumberFormat="1" applyFont="1" applyBorder="1"/>
    <xf numFmtId="44" fontId="3" fillId="0" borderId="13" xfId="3" applyNumberFormat="1" applyBorder="1" applyAlignment="1">
      <alignment horizontal="right"/>
    </xf>
    <xf numFmtId="44" fontId="3" fillId="0" borderId="26" xfId="3" applyNumberFormat="1" applyBorder="1" applyAlignment="1">
      <alignment horizontal="right"/>
    </xf>
    <xf numFmtId="0" fontId="4" fillId="0" borderId="34" xfId="3" applyFont="1" applyBorder="1"/>
    <xf numFmtId="0" fontId="3" fillId="0" borderId="35" xfId="3" applyBorder="1"/>
    <xf numFmtId="10" fontId="4" fillId="0" borderId="36" xfId="3" applyNumberFormat="1" applyFont="1" applyBorder="1"/>
    <xf numFmtId="2" fontId="4" fillId="0" borderId="0" xfId="3" applyNumberFormat="1" applyFont="1" applyAlignment="1">
      <alignment horizontal="center"/>
    </xf>
    <xf numFmtId="2" fontId="4" fillId="0" borderId="5" xfId="3" applyNumberFormat="1" applyFont="1" applyBorder="1" applyAlignment="1">
      <alignment horizontal="center"/>
    </xf>
    <xf numFmtId="0" fontId="3" fillId="0" borderId="21" xfId="3" applyBorder="1"/>
    <xf numFmtId="44" fontId="3" fillId="0" borderId="18" xfId="3" applyNumberFormat="1" applyBorder="1" applyAlignment="1">
      <alignment horizontal="right"/>
    </xf>
    <xf numFmtId="44" fontId="3" fillId="0" borderId="37" xfId="3" applyNumberFormat="1" applyBorder="1" applyAlignment="1">
      <alignment horizontal="right"/>
    </xf>
    <xf numFmtId="0" fontId="10" fillId="0" borderId="0" xfId="3" applyFont="1" applyAlignment="1">
      <alignment horizontal="left" vertical="top" wrapText="1"/>
    </xf>
    <xf numFmtId="0" fontId="3" fillId="0" borderId="0" xfId="0" applyFont="1"/>
    <xf numFmtId="0" fontId="3" fillId="0" borderId="0" xfId="3" quotePrefix="1"/>
    <xf numFmtId="0" fontId="4" fillId="0" borderId="31" xfId="3" applyFont="1" applyBorder="1" applyAlignment="1">
      <alignment horizontal="center"/>
    </xf>
    <xf numFmtId="0" fontId="4" fillId="0" borderId="32" xfId="3" applyFont="1" applyBorder="1" applyAlignment="1">
      <alignment horizontal="center"/>
    </xf>
    <xf numFmtId="0" fontId="3" fillId="0" borderId="0" xfId="3" applyAlignment="1">
      <alignment horizontal="center"/>
    </xf>
    <xf numFmtId="43" fontId="3" fillId="0" borderId="5" xfId="3" applyNumberFormat="1" applyBorder="1"/>
    <xf numFmtId="44" fontId="3" fillId="0" borderId="0" xfId="3" applyNumberFormat="1"/>
    <xf numFmtId="165" fontId="3" fillId="0" borderId="0" xfId="3" applyNumberFormat="1"/>
    <xf numFmtId="43" fontId="3" fillId="0" borderId="27" xfId="3" applyNumberFormat="1" applyBorder="1" applyAlignment="1">
      <alignment horizontal="center"/>
    </xf>
    <xf numFmtId="166" fontId="3" fillId="0" borderId="0" xfId="3" applyNumberFormat="1"/>
    <xf numFmtId="43" fontId="4" fillId="0" borderId="27" xfId="3" applyNumberFormat="1" applyFont="1" applyBorder="1" applyAlignment="1">
      <alignment horizontal="center"/>
    </xf>
    <xf numFmtId="43" fontId="4" fillId="0" borderId="5" xfId="3" applyNumberFormat="1" applyFont="1" applyBorder="1"/>
    <xf numFmtId="0" fontId="3" fillId="0" borderId="27" xfId="3" applyBorder="1"/>
    <xf numFmtId="0" fontId="3" fillId="0" borderId="13" xfId="3" applyBorder="1"/>
    <xf numFmtId="0" fontId="10" fillId="0" borderId="27" xfId="3" applyFont="1" applyBorder="1"/>
    <xf numFmtId="0" fontId="10" fillId="0" borderId="13" xfId="3" applyFont="1" applyBorder="1"/>
    <xf numFmtId="0" fontId="10" fillId="0" borderId="5" xfId="3" applyFont="1" applyBorder="1"/>
    <xf numFmtId="0" fontId="3" fillId="0" borderId="6" xfId="3" applyBorder="1"/>
    <xf numFmtId="0" fontId="3" fillId="0" borderId="33" xfId="3" applyBorder="1"/>
    <xf numFmtId="0" fontId="3" fillId="0" borderId="38" xfId="3" applyBorder="1"/>
    <xf numFmtId="0" fontId="2" fillId="0" borderId="34" xfId="3" applyFont="1" applyBorder="1"/>
    <xf numFmtId="0" fontId="3" fillId="0" borderId="39" xfId="3" applyBorder="1"/>
    <xf numFmtId="0" fontId="4" fillId="0" borderId="1" xfId="3" applyFont="1" applyBorder="1"/>
    <xf numFmtId="0" fontId="4" fillId="0" borderId="3" xfId="3" applyFont="1" applyBorder="1" applyAlignment="1">
      <alignment horizontal="center"/>
    </xf>
    <xf numFmtId="0" fontId="4" fillId="0" borderId="22" xfId="3" applyFont="1" applyBorder="1"/>
    <xf numFmtId="0" fontId="3" fillId="0" borderId="12" xfId="3" applyBorder="1"/>
    <xf numFmtId="165" fontId="3" fillId="0" borderId="15" xfId="3" applyNumberFormat="1" applyBorder="1"/>
    <xf numFmtId="10" fontId="3" fillId="0" borderId="5" xfId="3" applyNumberFormat="1" applyBorder="1" applyAlignment="1">
      <alignment horizontal="center"/>
    </xf>
    <xf numFmtId="43" fontId="3" fillId="0" borderId="20" xfId="3" applyNumberFormat="1" applyBorder="1"/>
    <xf numFmtId="43" fontId="4" fillId="0" borderId="13" xfId="3" applyNumberFormat="1" applyFont="1" applyBorder="1"/>
    <xf numFmtId="43" fontId="4" fillId="0" borderId="16" xfId="3" applyNumberFormat="1" applyFont="1" applyBorder="1"/>
    <xf numFmtId="0" fontId="3" fillId="0" borderId="23" xfId="3" applyBorder="1"/>
    <xf numFmtId="43" fontId="3" fillId="0" borderId="13" xfId="3" quotePrefix="1" applyNumberFormat="1" applyBorder="1" applyAlignment="1">
      <alignment horizontal="right"/>
    </xf>
    <xf numFmtId="10" fontId="3" fillId="0" borderId="13" xfId="3" applyNumberFormat="1" applyBorder="1" applyAlignment="1">
      <alignment horizontal="right"/>
    </xf>
    <xf numFmtId="165" fontId="3" fillId="0" borderId="13" xfId="3" quotePrefix="1" applyNumberFormat="1" applyBorder="1" applyAlignment="1">
      <alignment horizontal="right"/>
    </xf>
    <xf numFmtId="43" fontId="3" fillId="0" borderId="26" xfId="3" quotePrefix="1" applyNumberFormat="1" applyBorder="1" applyAlignment="1">
      <alignment horizontal="right"/>
    </xf>
    <xf numFmtId="165" fontId="3" fillId="0" borderId="13" xfId="3" applyNumberFormat="1" applyBorder="1"/>
    <xf numFmtId="165" fontId="3" fillId="0" borderId="5" xfId="3" applyNumberFormat="1" applyBorder="1"/>
    <xf numFmtId="0" fontId="4" fillId="0" borderId="17" xfId="3" applyFont="1" applyBorder="1"/>
    <xf numFmtId="43" fontId="4" fillId="0" borderId="18" xfId="3" applyNumberFormat="1" applyFont="1" applyBorder="1" applyAlignment="1">
      <alignment horizontal="right"/>
    </xf>
    <xf numFmtId="10" fontId="3" fillId="0" borderId="18" xfId="3" applyNumberFormat="1" applyBorder="1" applyAlignment="1">
      <alignment horizontal="right"/>
    </xf>
    <xf numFmtId="165" fontId="4" fillId="0" borderId="18" xfId="3" applyNumberFormat="1" applyFont="1" applyBorder="1" applyAlignment="1">
      <alignment horizontal="right"/>
    </xf>
    <xf numFmtId="43" fontId="4" fillId="0" borderId="37" xfId="3" applyNumberFormat="1" applyFont="1" applyBorder="1" applyAlignment="1">
      <alignment horizontal="right"/>
    </xf>
    <xf numFmtId="0" fontId="4" fillId="0" borderId="16" xfId="3" applyFont="1" applyBorder="1"/>
    <xf numFmtId="165" fontId="4" fillId="0" borderId="13" xfId="3" applyNumberFormat="1" applyFont="1" applyBorder="1"/>
    <xf numFmtId="165" fontId="4" fillId="0" borderId="16" xfId="3" applyNumberFormat="1" applyFont="1" applyBorder="1"/>
    <xf numFmtId="165" fontId="4" fillId="0" borderId="5" xfId="3" applyNumberFormat="1" applyFont="1" applyBorder="1"/>
    <xf numFmtId="10" fontId="3" fillId="0" borderId="16" xfId="3" applyNumberFormat="1" applyBorder="1"/>
    <xf numFmtId="10" fontId="3" fillId="0" borderId="26" xfId="3" applyNumberFormat="1" applyBorder="1" applyAlignment="1">
      <alignment horizontal="center"/>
    </xf>
    <xf numFmtId="10" fontId="3" fillId="0" borderId="19" xfId="3" applyNumberFormat="1" applyBorder="1"/>
    <xf numFmtId="0" fontId="10" fillId="0" borderId="24" xfId="3" applyFont="1" applyBorder="1"/>
    <xf numFmtId="0" fontId="4" fillId="0" borderId="30" xfId="3" applyFont="1" applyBorder="1"/>
    <xf numFmtId="0" fontId="4" fillId="0" borderId="31" xfId="3" applyFont="1" applyBorder="1" applyAlignment="1">
      <alignment horizontal="centerContinuous"/>
    </xf>
    <xf numFmtId="0" fontId="4" fillId="0" borderId="30" xfId="3" applyFont="1" applyBorder="1" applyAlignment="1">
      <alignment horizontal="centerContinuous"/>
    </xf>
    <xf numFmtId="43" fontId="4" fillId="0" borderId="10" xfId="3" applyNumberFormat="1" applyFont="1" applyBorder="1" applyAlignment="1">
      <alignment horizontal="center"/>
    </xf>
    <xf numFmtId="43" fontId="4" fillId="0" borderId="30" xfId="3" applyNumberFormat="1" applyFont="1" applyBorder="1" applyAlignment="1">
      <alignment horizontal="center"/>
    </xf>
    <xf numFmtId="0" fontId="13" fillId="0" borderId="4" xfId="3" applyFont="1" applyBorder="1"/>
    <xf numFmtId="41" fontId="3" fillId="0" borderId="13" xfId="0" applyNumberFormat="1" applyFont="1" applyBorder="1" applyAlignment="1">
      <alignment horizontal="right"/>
    </xf>
    <xf numFmtId="43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5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0" fontId="3" fillId="0" borderId="0" xfId="3" applyAlignment="1">
      <alignment horizontal="left" indent="2"/>
    </xf>
    <xf numFmtId="0" fontId="14" fillId="0" borderId="4" xfId="3" applyFont="1" applyBorder="1"/>
    <xf numFmtId="0" fontId="9" fillId="0" borderId="0" xfId="3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6" xfId="0" applyNumberFormat="1" applyFont="1" applyBorder="1" applyAlignment="1">
      <alignment horizontal="right"/>
    </xf>
    <xf numFmtId="41" fontId="3" fillId="0" borderId="0" xfId="3" applyNumberFormat="1"/>
    <xf numFmtId="10" fontId="3" fillId="0" borderId="0" xfId="3" applyNumberFormat="1"/>
    <xf numFmtId="167" fontId="4" fillId="0" borderId="18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0" fontId="10" fillId="0" borderId="22" xfId="0" applyFont="1" applyBorder="1"/>
    <xf numFmtId="0" fontId="10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/>
    </xf>
    <xf numFmtId="0" fontId="4" fillId="0" borderId="30" xfId="0" applyFont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0" fontId="10" fillId="0" borderId="0" xfId="0" applyFont="1"/>
    <xf numFmtId="0" fontId="3" fillId="0" borderId="1" xfId="3" applyBorder="1"/>
    <xf numFmtId="0" fontId="4" fillId="0" borderId="30" xfId="0" applyFont="1" applyBorder="1" applyAlignment="1">
      <alignment horizontal="center"/>
    </xf>
    <xf numFmtId="0" fontId="10" fillId="0" borderId="5" xfId="0" applyFont="1" applyBorder="1"/>
    <xf numFmtId="0" fontId="10" fillId="0" borderId="8" xfId="0" applyFont="1" applyBorder="1"/>
    <xf numFmtId="0" fontId="15" fillId="0" borderId="0" xfId="3" applyFont="1"/>
    <xf numFmtId="0" fontId="10" fillId="0" borderId="15" xfId="0" applyFont="1" applyBorder="1"/>
    <xf numFmtId="0" fontId="3" fillId="0" borderId="11" xfId="0" applyFont="1" applyBorder="1"/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7" xfId="3" applyFont="1" applyBorder="1"/>
    <xf numFmtId="169" fontId="4" fillId="0" borderId="8" xfId="0" applyNumberFormat="1" applyFont="1" applyBorder="1" applyAlignment="1">
      <alignment horizontal="right"/>
    </xf>
    <xf numFmtId="0" fontId="5" fillId="0" borderId="0" xfId="3" applyFont="1"/>
    <xf numFmtId="0" fontId="5" fillId="0" borderId="0" xfId="0" applyFont="1"/>
    <xf numFmtId="0" fontId="4" fillId="0" borderId="2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43" fontId="3" fillId="0" borderId="8" xfId="3" applyNumberFormat="1" applyBorder="1"/>
    <xf numFmtId="0" fontId="4" fillId="0" borderId="0" xfId="3" applyFont="1" applyAlignment="1">
      <alignment horizontal="center"/>
    </xf>
    <xf numFmtId="43" fontId="4" fillId="0" borderId="0" xfId="3" applyNumberFormat="1" applyFont="1"/>
    <xf numFmtId="0" fontId="3" fillId="0" borderId="0" xfId="3" applyAlignment="1">
      <alignment vertical="top"/>
    </xf>
    <xf numFmtId="41" fontId="3" fillId="0" borderId="0" xfId="3" applyNumberFormat="1" applyAlignment="1">
      <alignment vertical="top"/>
    </xf>
    <xf numFmtId="3" fontId="3" fillId="0" borderId="0" xfId="3" applyNumberFormat="1"/>
    <xf numFmtId="4" fontId="3" fillId="0" borderId="0" xfId="3" applyNumberFormat="1"/>
    <xf numFmtId="37" fontId="3" fillId="0" borderId="0" xfId="3" applyNumberFormat="1"/>
    <xf numFmtId="43" fontId="3" fillId="0" borderId="0" xfId="3" applyNumberFormat="1" applyAlignment="1">
      <alignment horizontal="left"/>
    </xf>
    <xf numFmtId="43" fontId="3" fillId="0" borderId="0" xfId="3" applyNumberFormat="1" applyAlignment="1">
      <alignment horizontal="center"/>
    </xf>
    <xf numFmtId="0" fontId="5" fillId="0" borderId="0" xfId="3" applyFont="1" applyAlignment="1">
      <alignment vertical="center" wrapText="1"/>
    </xf>
    <xf numFmtId="16" fontId="3" fillId="0" borderId="0" xfId="3" applyNumberFormat="1"/>
    <xf numFmtId="0" fontId="16" fillId="0" borderId="0" xfId="3" applyFont="1"/>
    <xf numFmtId="0" fontId="16" fillId="0" borderId="34" xfId="3" applyFont="1" applyBorder="1"/>
    <xf numFmtId="0" fontId="3" fillId="0" borderId="40" xfId="3" applyBorder="1"/>
    <xf numFmtId="14" fontId="4" fillId="0" borderId="20" xfId="3" applyNumberFormat="1" applyFont="1" applyBorder="1" applyAlignment="1">
      <alignment horizontal="center"/>
    </xf>
    <xf numFmtId="14" fontId="4" fillId="0" borderId="0" xfId="3" applyNumberFormat="1" applyFont="1" applyAlignment="1">
      <alignment horizontal="center"/>
    </xf>
    <xf numFmtId="0" fontId="4" fillId="0" borderId="5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9" fillId="0" borderId="0" xfId="3" applyFont="1"/>
    <xf numFmtId="8" fontId="3" fillId="0" borderId="0" xfId="3" applyNumberFormat="1"/>
    <xf numFmtId="44" fontId="3" fillId="0" borderId="8" xfId="3" applyNumberFormat="1" applyBorder="1"/>
    <xf numFmtId="14" fontId="4" fillId="0" borderId="41" xfId="3" applyNumberFormat="1" applyFont="1" applyBorder="1" applyAlignment="1">
      <alignment horizontal="center"/>
    </xf>
    <xf numFmtId="49" fontId="3" fillId="0" borderId="4" xfId="3" applyNumberFormat="1" applyBorder="1"/>
    <xf numFmtId="43" fontId="3" fillId="0" borderId="5" xfId="3" applyNumberFormat="1" applyBorder="1" applyAlignment="1">
      <alignment horizontal="right"/>
    </xf>
    <xf numFmtId="10" fontId="3" fillId="0" borderId="5" xfId="3" applyNumberFormat="1" applyBorder="1" applyAlignment="1">
      <alignment horizontal="right"/>
    </xf>
    <xf numFmtId="171" fontId="3" fillId="0" borderId="0" xfId="3" applyNumberFormat="1"/>
    <xf numFmtId="10" fontId="3" fillId="0" borderId="0" xfId="3" applyNumberFormat="1" applyAlignment="1">
      <alignment horizontal="center"/>
    </xf>
    <xf numFmtId="44" fontId="3" fillId="0" borderId="5" xfId="3" applyNumberFormat="1" applyBorder="1"/>
    <xf numFmtId="0" fontId="10" fillId="0" borderId="1" xfId="3" applyFont="1" applyBorder="1"/>
    <xf numFmtId="0" fontId="5" fillId="0" borderId="2" xfId="3" applyFont="1" applyBorder="1"/>
    <xf numFmtId="0" fontId="20" fillId="0" borderId="2" xfId="3" applyFont="1" applyBorder="1"/>
    <xf numFmtId="0" fontId="5" fillId="0" borderId="3" xfId="3" applyFont="1" applyBorder="1"/>
    <xf numFmtId="0" fontId="5" fillId="0" borderId="5" xfId="3" applyFont="1" applyBorder="1"/>
    <xf numFmtId="0" fontId="5" fillId="0" borderId="7" xfId="3" applyFont="1" applyBorder="1"/>
    <xf numFmtId="43" fontId="5" fillId="0" borderId="7" xfId="3" applyNumberFormat="1" applyFont="1" applyBorder="1"/>
    <xf numFmtId="0" fontId="5" fillId="0" borderId="8" xfId="3" applyFont="1" applyBorder="1"/>
    <xf numFmtId="43" fontId="5" fillId="0" borderId="0" xfId="3" applyNumberFormat="1" applyFont="1"/>
    <xf numFmtId="10" fontId="3" fillId="0" borderId="6" xfId="3" applyNumberFormat="1" applyBorder="1"/>
    <xf numFmtId="10" fontId="3" fillId="0" borderId="7" xfId="3" applyNumberFormat="1" applyBorder="1"/>
    <xf numFmtId="10" fontId="3" fillId="0" borderId="8" xfId="3" applyNumberFormat="1" applyBorder="1" applyAlignment="1">
      <alignment horizontal="right"/>
    </xf>
    <xf numFmtId="44" fontId="5" fillId="0" borderId="0" xfId="3" applyNumberFormat="1" applyFont="1"/>
    <xf numFmtId="0" fontId="10" fillId="0" borderId="24" xfId="3" applyFont="1" applyBorder="1" applyAlignment="1">
      <alignment vertical="top"/>
    </xf>
    <xf numFmtId="0" fontId="3" fillId="0" borderId="15" xfId="3" applyBorder="1" applyAlignment="1">
      <alignment horizontal="right"/>
    </xf>
    <xf numFmtId="0" fontId="16" fillId="0" borderId="4" xfId="3" applyFont="1" applyBorder="1"/>
    <xf numFmtId="0" fontId="4" fillId="0" borderId="21" xfId="3" applyFont="1" applyBorder="1" applyAlignment="1">
      <alignment horizontal="right"/>
    </xf>
    <xf numFmtId="0" fontId="4" fillId="0" borderId="20" xfId="3" applyFont="1" applyBorder="1" applyAlignment="1">
      <alignment horizontal="right"/>
    </xf>
    <xf numFmtId="0" fontId="4" fillId="0" borderId="0" xfId="3" applyFont="1" applyAlignment="1">
      <alignment horizontal="right"/>
    </xf>
    <xf numFmtId="43" fontId="21" fillId="0" borderId="0" xfId="3" applyNumberFormat="1" applyFont="1"/>
    <xf numFmtId="39" fontId="21" fillId="0" borderId="0" xfId="3" applyNumberFormat="1" applyFont="1"/>
    <xf numFmtId="0" fontId="3" fillId="0" borderId="0" xfId="3" applyAlignment="1">
      <alignment horizontal="center" vertical="center"/>
    </xf>
    <xf numFmtId="0" fontId="3" fillId="0" borderId="0" xfId="3" applyAlignment="1">
      <alignment vertical="center"/>
    </xf>
    <xf numFmtId="43" fontId="22" fillId="0" borderId="0" xfId="3" applyNumberFormat="1" applyFont="1"/>
    <xf numFmtId="0" fontId="20" fillId="0" borderId="0" xfId="3" applyFont="1"/>
    <xf numFmtId="43" fontId="23" fillId="0" borderId="0" xfId="3" applyNumberFormat="1" applyFont="1"/>
    <xf numFmtId="0" fontId="3" fillId="0" borderId="42" xfId="3" applyBorder="1" applyAlignment="1">
      <alignment horizontal="center"/>
    </xf>
    <xf numFmtId="0" fontId="3" fillId="0" borderId="41" xfId="3" applyBorder="1" applyAlignment="1">
      <alignment horizontal="center"/>
    </xf>
    <xf numFmtId="43" fontId="3" fillId="0" borderId="26" xfId="3" applyNumberFormat="1" applyBorder="1"/>
    <xf numFmtId="43" fontId="18" fillId="0" borderId="0" xfId="3" applyNumberFormat="1" applyFont="1"/>
    <xf numFmtId="0" fontId="4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172" fontId="4" fillId="0" borderId="0" xfId="3" applyNumberFormat="1" applyFont="1" applyAlignment="1">
      <alignment horizontal="centerContinuous"/>
    </xf>
    <xf numFmtId="0" fontId="4" fillId="0" borderId="0" xfId="3" applyFont="1" applyAlignment="1" applyProtection="1">
      <alignment horizontal="left"/>
      <protection locked="0"/>
    </xf>
    <xf numFmtId="0" fontId="3" fillId="0" borderId="0" xfId="3" applyAlignment="1" applyProtection="1">
      <alignment horizontal="left"/>
      <protection locked="0"/>
    </xf>
    <xf numFmtId="173" fontId="3" fillId="0" borderId="0" xfId="3" applyNumberFormat="1" applyAlignment="1">
      <alignment horizontal="right"/>
    </xf>
    <xf numFmtId="165" fontId="3" fillId="0" borderId="0" xfId="3" applyNumberFormat="1" applyAlignment="1">
      <alignment horizontal="right"/>
    </xf>
    <xf numFmtId="165" fontId="3" fillId="0" borderId="22" xfId="3" applyNumberFormat="1" applyBorder="1" applyAlignment="1">
      <alignment horizontal="right"/>
    </xf>
    <xf numFmtId="165" fontId="3" fillId="0" borderId="22" xfId="3" applyNumberFormat="1" applyBorder="1" applyAlignment="1" applyProtection="1">
      <alignment horizontal="fill"/>
      <protection locked="0"/>
    </xf>
    <xf numFmtId="173" fontId="4" fillId="0" borderId="43" xfId="3" applyNumberFormat="1" applyFont="1" applyBorder="1" applyAlignment="1">
      <alignment horizontal="right"/>
    </xf>
    <xf numFmtId="173" fontId="3" fillId="0" borderId="0" xfId="3" applyNumberFormat="1"/>
    <xf numFmtId="44" fontId="3" fillId="0" borderId="0" xfId="3" applyNumberFormat="1" applyAlignment="1">
      <alignment horizontal="right"/>
    </xf>
    <xf numFmtId="173" fontId="3" fillId="0" borderId="43" xfId="3" applyNumberFormat="1" applyBorder="1" applyAlignment="1">
      <alignment horizontal="right"/>
    </xf>
    <xf numFmtId="165" fontId="3" fillId="0" borderId="0" xfId="3" applyNumberFormat="1" applyAlignment="1" applyProtection="1">
      <alignment horizontal="fill"/>
      <protection locked="0"/>
    </xf>
    <xf numFmtId="173" fontId="4" fillId="0" borderId="21" xfId="3" applyNumberFormat="1" applyFont="1" applyBorder="1" applyAlignment="1">
      <alignment horizontal="right"/>
    </xf>
    <xf numFmtId="0" fontId="10" fillId="0" borderId="1" xfId="3" applyFont="1" applyBorder="1" applyAlignment="1">
      <alignment horizontal="lef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0" xfId="3" applyFont="1" applyAlignment="1">
      <alignment horizontal="lef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left"/>
    </xf>
    <xf numFmtId="0" fontId="4" fillId="0" borderId="2" xfId="3" applyFont="1" applyBorder="1" applyAlignment="1">
      <alignment horizontal="left"/>
    </xf>
    <xf numFmtId="0" fontId="5" fillId="0" borderId="0" xfId="3" applyFont="1" applyAlignment="1">
      <alignment horizontal="left" vertical="center" wrapText="1"/>
    </xf>
    <xf numFmtId="0" fontId="4" fillId="0" borderId="4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center" vertical="center"/>
    </xf>
    <xf numFmtId="0" fontId="4" fillId="0" borderId="6" xfId="3" applyFont="1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22" xfId="3" applyFont="1" applyBorder="1" applyAlignment="1">
      <alignment horizontal="center" wrapText="1"/>
    </xf>
    <xf numFmtId="0" fontId="4" fillId="0" borderId="15" xfId="3" applyFont="1" applyBorder="1" applyAlignment="1">
      <alignment horizontal="center" wrapText="1"/>
    </xf>
    <xf numFmtId="0" fontId="9" fillId="0" borderId="21" xfId="3" applyFont="1" applyBorder="1" applyAlignment="1">
      <alignment horizontal="center"/>
    </xf>
    <xf numFmtId="0" fontId="9" fillId="0" borderId="20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3" applyFont="1" applyAlignment="1">
      <alignment horizontal="center"/>
    </xf>
    <xf numFmtId="14" fontId="3" fillId="0" borderId="2" xfId="3" applyNumberFormat="1" applyBorder="1" applyAlignment="1">
      <alignment horizontal="center"/>
    </xf>
    <xf numFmtId="14" fontId="3" fillId="0" borderId="3" xfId="3" applyNumberFormat="1" applyBorder="1" applyAlignment="1">
      <alignment horizontal="center"/>
    </xf>
    <xf numFmtId="14" fontId="3" fillId="0" borderId="7" xfId="3" applyNumberFormat="1" applyBorder="1" applyAlignment="1">
      <alignment horizontal="center"/>
    </xf>
    <xf numFmtId="14" fontId="3" fillId="0" borderId="8" xfId="3" applyNumberFormat="1" applyBorder="1" applyAlignment="1">
      <alignment horizontal="center"/>
    </xf>
  </cellXfs>
  <cellStyles count="9">
    <cellStyle name="Comma" xfId="1" builtinId="3"/>
    <cellStyle name="Comma 10" xfId="5" xr:uid="{F69AF533-5052-4781-A332-D022BA4DF3C2}"/>
    <cellStyle name="Comma 4" xfId="7" xr:uid="{8524C7FF-93C4-419C-8F48-F27345C7DC5E}"/>
    <cellStyle name="Hyperlink" xfId="2" builtinId="8"/>
    <cellStyle name="Hyperlink 4 3 2" xfId="4" xr:uid="{4EFECA56-35F1-49BC-B651-7BE99AC309EF}"/>
    <cellStyle name="Normal" xfId="0" builtinId="0"/>
    <cellStyle name="Normal 10" xfId="3" xr:uid="{7709B351-8459-4A08-AA96-95FC8DA4FF93}"/>
    <cellStyle name="Percent 10 2" xfId="6" xr:uid="{D85520D1-CEDE-4505-9F68-4E633DC9D92C}"/>
    <cellStyle name="Percent 2 2 2 2" xfId="8" xr:uid="{CFE32D25-528A-4A9A-9C3F-F792E9124E5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893354-16B3-422B-A491-BA337ADD6510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97632</xdr:colOff>
      <xdr:row>28</xdr:row>
      <xdr:rowOff>130969</xdr:rowOff>
    </xdr:from>
    <xdr:to>
      <xdr:col>8</xdr:col>
      <xdr:colOff>478632</xdr:colOff>
      <xdr:row>28</xdr:row>
      <xdr:rowOff>130969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DEB8879-70BD-4F8A-A3E6-8AB6F48A763B}"/>
            </a:ext>
          </a:extLst>
        </xdr:cNvPr>
        <xdr:cNvSpPr>
          <a:spLocks noChangeArrowheads="1"/>
        </xdr:cNvSpPr>
      </xdr:nvSpPr>
      <xdr:spPr bwMode="auto">
        <a:xfrm rot="-5400000">
          <a:off x="8870157" y="4579144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789E551B-792D-4ABF-9386-D13449301FDC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23F59C4-396A-46D9-B5D4-C3AB393CA099}"/>
            </a:ext>
          </a:extLst>
        </xdr:cNvPr>
        <xdr:cNvSpPr>
          <a:spLocks noChangeArrowheads="1"/>
        </xdr:cNvSpPr>
      </xdr:nvSpPr>
      <xdr:spPr bwMode="auto">
        <a:xfrm rot="-5400000">
          <a:off x="13096875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28093457-CB41-47DB-9FD8-FEA5845B059C}"/>
            </a:ext>
          </a:extLst>
        </xdr:cNvPr>
        <xdr:cNvSpPr>
          <a:spLocks noChangeArrowheads="1"/>
        </xdr:cNvSpPr>
      </xdr:nvSpPr>
      <xdr:spPr bwMode="auto">
        <a:xfrm rot="-5400000">
          <a:off x="13096875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5281A5EC-C2D3-4AB0-81A8-6FC42C26680D}"/>
            </a:ext>
          </a:extLst>
        </xdr:cNvPr>
        <xdr:cNvSpPr>
          <a:spLocks noChangeArrowheads="1"/>
        </xdr:cNvSpPr>
      </xdr:nvSpPr>
      <xdr:spPr bwMode="auto">
        <a:xfrm rot="-5400000">
          <a:off x="1839277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11B6-B485-4DF3-B120-32E506A20405}">
  <sheetPr>
    <pageSetUpPr fitToPage="1"/>
  </sheetPr>
  <dimension ref="A1:Y171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51" customWidth="1"/>
    <col min="2" max="2" width="13.85546875" style="51" customWidth="1"/>
    <col min="3" max="5" width="16" style="51" customWidth="1"/>
    <col min="6" max="6" width="23.28515625" style="51" customWidth="1"/>
    <col min="7" max="7" width="18.7109375" style="51" customWidth="1"/>
    <col min="8" max="8" width="21.85546875" style="51" bestFit="1" customWidth="1"/>
    <col min="9" max="9" width="28.42578125" style="51" bestFit="1" customWidth="1"/>
    <col min="10" max="10" width="18.7109375" style="51" customWidth="1"/>
    <col min="11" max="11" width="17.140625" style="51" bestFit="1" customWidth="1"/>
    <col min="12" max="12" width="21.85546875" style="51" bestFit="1" customWidth="1"/>
    <col min="13" max="13" width="18.28515625" style="51" customWidth="1"/>
    <col min="14" max="14" width="20.85546875" style="51" customWidth="1"/>
    <col min="15" max="15" width="18.42578125" style="51" customWidth="1"/>
    <col min="16" max="20" width="15.85546875" style="51" customWidth="1"/>
    <col min="21" max="16384" width="9.140625" style="51"/>
  </cols>
  <sheetData>
    <row r="1" spans="1:15" ht="15.75" x14ac:dyDescent="0.25">
      <c r="A1" s="50" t="s">
        <v>0</v>
      </c>
      <c r="H1" s="52"/>
    </row>
    <row r="2" spans="1:15" ht="15.75" x14ac:dyDescent="0.25">
      <c r="A2" s="53" t="s">
        <v>1</v>
      </c>
    </row>
    <row r="3" spans="1:15" ht="13.5" thickBot="1" x14ac:dyDescent="0.25"/>
    <row r="4" spans="1:15" x14ac:dyDescent="0.2">
      <c r="B4" s="342" t="s">
        <v>2</v>
      </c>
      <c r="C4" s="343"/>
      <c r="D4" s="54" t="s">
        <v>3</v>
      </c>
      <c r="E4" s="54"/>
      <c r="F4" s="54"/>
      <c r="G4" s="55"/>
      <c r="I4" s="344"/>
      <c r="J4" s="344"/>
    </row>
    <row r="5" spans="1:15" x14ac:dyDescent="0.2">
      <c r="B5" s="345" t="s">
        <v>4</v>
      </c>
      <c r="C5" s="346"/>
      <c r="D5" s="51" t="s">
        <v>5</v>
      </c>
      <c r="G5" s="58"/>
      <c r="I5" s="344"/>
      <c r="J5" s="344"/>
      <c r="L5" s="347"/>
      <c r="M5" s="347"/>
    </row>
    <row r="6" spans="1:15" x14ac:dyDescent="0.2">
      <c r="B6" s="345" t="s">
        <v>6</v>
      </c>
      <c r="C6" s="346"/>
      <c r="D6" s="59">
        <v>45257</v>
      </c>
      <c r="G6" s="58"/>
      <c r="I6" s="344"/>
      <c r="J6" s="344"/>
      <c r="L6" s="347"/>
      <c r="M6" s="347"/>
    </row>
    <row r="7" spans="1:15" x14ac:dyDescent="0.2">
      <c r="B7" s="345" t="s">
        <v>7</v>
      </c>
      <c r="C7" s="346"/>
      <c r="D7" s="59">
        <v>45230</v>
      </c>
      <c r="E7" s="60"/>
      <c r="F7" s="60"/>
      <c r="G7" s="61"/>
      <c r="I7" s="62"/>
      <c r="J7" s="62"/>
      <c r="L7" s="347"/>
      <c r="M7" s="347"/>
    </row>
    <row r="8" spans="1:15" x14ac:dyDescent="0.2">
      <c r="B8" s="345" t="s">
        <v>8</v>
      </c>
      <c r="C8" s="346"/>
      <c r="D8" s="51" t="s">
        <v>9</v>
      </c>
      <c r="G8" s="58"/>
      <c r="H8" s="52"/>
      <c r="I8" s="63"/>
      <c r="J8" s="62"/>
    </row>
    <row r="9" spans="1:15" x14ac:dyDescent="0.2">
      <c r="B9" s="345" t="s">
        <v>10</v>
      </c>
      <c r="C9" s="346"/>
      <c r="D9" s="51" t="s">
        <v>11</v>
      </c>
      <c r="G9" s="58"/>
      <c r="I9" s="62"/>
      <c r="J9" s="62"/>
    </row>
    <row r="10" spans="1:15" x14ac:dyDescent="0.2">
      <c r="B10" s="56" t="s">
        <v>12</v>
      </c>
      <c r="C10" s="57"/>
      <c r="D10" s="64" t="s">
        <v>13</v>
      </c>
      <c r="E10" s="52"/>
      <c r="F10" s="52"/>
      <c r="G10" s="65"/>
    </row>
    <row r="11" spans="1:15" ht="13.5" thickBot="1" x14ac:dyDescent="0.25">
      <c r="B11" s="348" t="s">
        <v>14</v>
      </c>
      <c r="C11" s="349"/>
      <c r="D11" s="1" t="s">
        <v>15</v>
      </c>
      <c r="E11" s="66"/>
      <c r="F11" s="66"/>
      <c r="G11" s="67"/>
    </row>
    <row r="13" spans="1:15" ht="13.5" thickBot="1" x14ac:dyDescent="0.25">
      <c r="I13" s="68"/>
    </row>
    <row r="14" spans="1:15" ht="15.75" x14ac:dyDescent="0.25">
      <c r="A14" s="69" t="s">
        <v>16</v>
      </c>
      <c r="B14" s="70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</row>
    <row r="15" spans="1:15" ht="6.75" customHeight="1" x14ac:dyDescent="0.2">
      <c r="A15" s="71"/>
      <c r="O15" s="58"/>
    </row>
    <row r="16" spans="1:15" x14ac:dyDescent="0.2">
      <c r="A16" s="72"/>
      <c r="B16" s="73" t="s">
        <v>17</v>
      </c>
      <c r="C16" s="73" t="s">
        <v>18</v>
      </c>
      <c r="D16" s="74" t="s">
        <v>19</v>
      </c>
      <c r="E16" s="73" t="s">
        <v>20</v>
      </c>
      <c r="F16" s="73" t="s">
        <v>21</v>
      </c>
      <c r="G16" s="73" t="s">
        <v>22</v>
      </c>
      <c r="H16" s="73" t="s">
        <v>23</v>
      </c>
      <c r="I16" s="73" t="s">
        <v>24</v>
      </c>
      <c r="J16" s="73" t="s">
        <v>25</v>
      </c>
      <c r="K16" s="73" t="s">
        <v>26</v>
      </c>
      <c r="L16" s="73" t="s">
        <v>27</v>
      </c>
      <c r="M16" s="73" t="s">
        <v>28</v>
      </c>
      <c r="N16" s="73" t="s">
        <v>29</v>
      </c>
      <c r="O16" s="75" t="s">
        <v>30</v>
      </c>
    </row>
    <row r="17" spans="1:17" x14ac:dyDescent="0.2">
      <c r="A17" s="71"/>
      <c r="B17" s="76" t="s">
        <v>31</v>
      </c>
      <c r="C17" s="77" t="s">
        <v>32</v>
      </c>
      <c r="D17" s="78">
        <v>6.0051E-2</v>
      </c>
      <c r="E17" s="78">
        <v>5.4350999999999997E-2</v>
      </c>
      <c r="F17" s="78">
        <v>5.7000000000000002E-3</v>
      </c>
      <c r="G17" s="76"/>
      <c r="H17" s="79">
        <v>551600000</v>
      </c>
      <c r="I17" s="79">
        <v>36762786.719999999</v>
      </c>
      <c r="J17" s="80">
        <v>202374.55</v>
      </c>
      <c r="K17" s="81">
        <v>36762786.719999999</v>
      </c>
      <c r="L17" s="80">
        <f>I17-K17</f>
        <v>0</v>
      </c>
      <c r="M17" s="82">
        <v>0</v>
      </c>
      <c r="N17" s="82" t="s">
        <v>33</v>
      </c>
      <c r="O17" s="83">
        <v>47175</v>
      </c>
      <c r="Q17" s="60"/>
    </row>
    <row r="18" spans="1:17" x14ac:dyDescent="0.2">
      <c r="A18" s="71"/>
      <c r="B18" s="77" t="s">
        <v>34</v>
      </c>
      <c r="C18" s="77" t="s">
        <v>35</v>
      </c>
      <c r="D18" s="84">
        <v>1.4999999999999999E-2</v>
      </c>
      <c r="E18" s="84"/>
      <c r="F18" s="84"/>
      <c r="G18" s="77"/>
      <c r="H18" s="85">
        <v>16500000</v>
      </c>
      <c r="I18" s="85">
        <v>16500000</v>
      </c>
      <c r="J18" s="86">
        <v>22000.28</v>
      </c>
      <c r="K18" s="87">
        <v>16500000</v>
      </c>
      <c r="L18" s="86">
        <f>I18-K18</f>
        <v>0</v>
      </c>
      <c r="M18" s="88">
        <v>0</v>
      </c>
      <c r="N18" s="88" t="s">
        <v>33</v>
      </c>
      <c r="O18" s="89">
        <v>48512</v>
      </c>
      <c r="Q18" s="60"/>
    </row>
    <row r="19" spans="1:17" x14ac:dyDescent="0.2">
      <c r="A19" s="71"/>
      <c r="B19" s="77"/>
      <c r="C19" s="77"/>
      <c r="D19" s="84"/>
      <c r="E19" s="84"/>
      <c r="F19" s="84"/>
      <c r="G19" s="77"/>
      <c r="H19" s="85"/>
      <c r="I19" s="85"/>
      <c r="J19" s="86"/>
      <c r="K19" s="87"/>
      <c r="L19" s="86"/>
      <c r="M19" s="88"/>
      <c r="N19" s="88"/>
      <c r="O19" s="89"/>
      <c r="Q19" s="60"/>
    </row>
    <row r="20" spans="1:17" x14ac:dyDescent="0.2">
      <c r="A20" s="90"/>
      <c r="B20" s="91"/>
      <c r="C20" s="91"/>
      <c r="D20" s="92"/>
      <c r="E20" s="91"/>
      <c r="F20" s="91"/>
      <c r="G20" s="91"/>
      <c r="H20" s="93"/>
      <c r="I20" s="94"/>
      <c r="J20" s="94"/>
      <c r="K20" s="95"/>
      <c r="L20" s="94"/>
      <c r="M20" s="96"/>
      <c r="N20" s="96"/>
      <c r="O20" s="97"/>
    </row>
    <row r="21" spans="1:17" x14ac:dyDescent="0.2">
      <c r="A21" s="90"/>
      <c r="B21" s="98" t="s">
        <v>36</v>
      </c>
      <c r="C21" s="99"/>
      <c r="D21" s="100"/>
      <c r="E21" s="91"/>
      <c r="F21" s="91"/>
      <c r="G21" s="91"/>
      <c r="H21" s="101">
        <f>SUM(H17:H20)</f>
        <v>568100000</v>
      </c>
      <c r="I21" s="101">
        <f>SUM(I17:I20)</f>
        <v>53262786.719999999</v>
      </c>
      <c r="J21" s="101">
        <f>SUM(J17:J19)</f>
        <v>224374.83</v>
      </c>
      <c r="K21" s="101">
        <f>SUM(K17:K19)</f>
        <v>53262786.719999999</v>
      </c>
      <c r="L21" s="101">
        <f>SUM(L17:L19)</f>
        <v>0</v>
      </c>
      <c r="M21" s="102">
        <f>SUM(M17:M19)</f>
        <v>0</v>
      </c>
      <c r="N21" s="102"/>
      <c r="O21" s="103"/>
    </row>
    <row r="22" spans="1:17" s="106" customFormat="1" ht="11.25" x14ac:dyDescent="0.2">
      <c r="A22" s="104" t="s">
        <v>37</v>
      </c>
      <c r="B22" s="105"/>
      <c r="C22" s="105"/>
      <c r="D22" s="105"/>
      <c r="E22" s="105"/>
      <c r="F22" s="105"/>
      <c r="G22" s="105"/>
      <c r="H22" s="105"/>
      <c r="I22" s="105"/>
      <c r="J22" s="105"/>
      <c r="O22" s="107"/>
    </row>
    <row r="23" spans="1:17" s="106" customFormat="1" ht="13.5" thickBot="1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66"/>
      <c r="L23" s="66"/>
      <c r="M23" s="66"/>
      <c r="N23" s="66"/>
      <c r="O23" s="110"/>
    </row>
    <row r="24" spans="1:17" ht="13.5" thickBot="1" x14ac:dyDescent="0.25"/>
    <row r="25" spans="1:17" ht="15.75" x14ac:dyDescent="0.25">
      <c r="A25" s="69" t="s">
        <v>38</v>
      </c>
      <c r="B25" s="70"/>
      <c r="C25" s="54"/>
      <c r="D25" s="54"/>
      <c r="E25" s="54"/>
      <c r="F25" s="54"/>
      <c r="G25" s="54"/>
      <c r="H25" s="55"/>
      <c r="J25" s="69" t="s">
        <v>39</v>
      </c>
      <c r="K25" s="54"/>
      <c r="L25" s="54"/>
      <c r="M25" s="54"/>
      <c r="N25" s="54"/>
      <c r="O25" s="55"/>
    </row>
    <row r="26" spans="1:17" x14ac:dyDescent="0.2">
      <c r="A26" s="71"/>
      <c r="H26" s="58"/>
      <c r="J26" s="71"/>
      <c r="O26" s="58"/>
    </row>
    <row r="27" spans="1:17" s="117" customFormat="1" x14ac:dyDescent="0.2">
      <c r="A27" s="111"/>
      <c r="B27" s="112"/>
      <c r="C27" s="112"/>
      <c r="D27" s="112"/>
      <c r="E27" s="112"/>
      <c r="F27" s="112" t="s">
        <v>40</v>
      </c>
      <c r="G27" s="112" t="s">
        <v>41</v>
      </c>
      <c r="H27" s="113" t="s">
        <v>42</v>
      </c>
      <c r="I27" s="51"/>
      <c r="J27" s="114"/>
      <c r="K27" s="115"/>
      <c r="L27" s="116" t="s">
        <v>43</v>
      </c>
      <c r="M27" s="350" t="s">
        <v>44</v>
      </c>
      <c r="N27" s="350"/>
      <c r="O27" s="351"/>
    </row>
    <row r="28" spans="1:17" x14ac:dyDescent="0.2">
      <c r="A28" s="114"/>
      <c r="B28" s="118" t="s">
        <v>45</v>
      </c>
      <c r="C28" s="118"/>
      <c r="D28" s="118"/>
      <c r="E28" s="118"/>
      <c r="F28" s="119">
        <v>57441738.399999999</v>
      </c>
      <c r="G28" s="120">
        <f>+H28-F28</f>
        <v>-1749248.2699999958</v>
      </c>
      <c r="H28" s="121">
        <v>55692490.130000003</v>
      </c>
      <c r="I28" s="68"/>
      <c r="J28" s="90"/>
      <c r="K28" s="122"/>
      <c r="L28" s="123"/>
      <c r="M28" s="352" t="s">
        <v>46</v>
      </c>
      <c r="N28" s="352"/>
      <c r="O28" s="353"/>
    </row>
    <row r="29" spans="1:17" x14ac:dyDescent="0.2">
      <c r="A29" s="71"/>
      <c r="B29" s="51" t="s">
        <v>47</v>
      </c>
      <c r="F29" s="124">
        <v>969735.31</v>
      </c>
      <c r="G29" s="125">
        <f>+H29-F29</f>
        <v>-37689.490000000107</v>
      </c>
      <c r="H29" s="126">
        <v>932045.82</v>
      </c>
      <c r="I29" s="68"/>
      <c r="J29" s="127" t="s">
        <v>48</v>
      </c>
      <c r="K29" s="128"/>
      <c r="L29" s="129">
        <v>3.8E-3</v>
      </c>
      <c r="M29" s="2"/>
      <c r="N29" s="3">
        <v>-23.38</v>
      </c>
      <c r="O29" s="130"/>
    </row>
    <row r="30" spans="1:17" x14ac:dyDescent="0.2">
      <c r="A30" s="71"/>
      <c r="B30" s="117" t="s">
        <v>49</v>
      </c>
      <c r="C30" s="117"/>
      <c r="D30" s="117"/>
      <c r="E30" s="117"/>
      <c r="F30" s="131">
        <f>SUM(F28:F29)</f>
        <v>58411473.710000001</v>
      </c>
      <c r="G30" s="132">
        <f>SUM(G28:G29)</f>
        <v>-1786937.7599999961</v>
      </c>
      <c r="H30" s="133">
        <f>H28+H29</f>
        <v>56624535.950000003</v>
      </c>
      <c r="I30" s="68"/>
      <c r="J30" s="127" t="s">
        <v>50</v>
      </c>
      <c r="K30" s="128"/>
      <c r="L30" s="129">
        <v>6.9999999999999999E-4</v>
      </c>
      <c r="M30" s="4"/>
      <c r="N30" s="5">
        <v>0</v>
      </c>
      <c r="O30" s="134"/>
    </row>
    <row r="31" spans="1:17" x14ac:dyDescent="0.2">
      <c r="A31" s="71"/>
      <c r="F31" s="124"/>
      <c r="G31" s="135"/>
      <c r="H31" s="126"/>
      <c r="I31" s="68"/>
      <c r="J31" s="127" t="s">
        <v>51</v>
      </c>
      <c r="K31" s="128"/>
      <c r="L31" s="129">
        <v>6.5799999999999997E-2</v>
      </c>
      <c r="M31" s="4"/>
      <c r="N31" s="5">
        <v>-16.010000000000002</v>
      </c>
      <c r="O31" s="134"/>
    </row>
    <row r="32" spans="1:17" x14ac:dyDescent="0.2">
      <c r="A32" s="71"/>
      <c r="F32" s="124"/>
      <c r="G32" s="135"/>
      <c r="H32" s="126"/>
      <c r="I32" s="68"/>
      <c r="J32" s="127" t="s">
        <v>52</v>
      </c>
      <c r="K32" s="128"/>
      <c r="L32" s="129">
        <v>0.14530000000000001</v>
      </c>
      <c r="M32" s="6"/>
      <c r="N32" s="7">
        <v>-3.52</v>
      </c>
      <c r="O32" s="136"/>
    </row>
    <row r="33" spans="1:15" ht="15.75" customHeight="1" x14ac:dyDescent="0.2">
      <c r="A33" s="71"/>
      <c r="F33" s="137"/>
      <c r="G33" s="138"/>
      <c r="H33" s="139"/>
      <c r="I33" s="68"/>
      <c r="J33" s="140"/>
      <c r="K33" s="141"/>
      <c r="L33" s="8"/>
      <c r="M33" s="9"/>
      <c r="N33" s="10" t="s">
        <v>53</v>
      </c>
      <c r="O33" s="142"/>
    </row>
    <row r="34" spans="1:15" x14ac:dyDescent="0.2">
      <c r="A34" s="71"/>
      <c r="B34" s="51" t="s">
        <v>54</v>
      </c>
      <c r="F34" s="124">
        <v>6.83</v>
      </c>
      <c r="G34" s="125">
        <f t="shared" ref="G34:G39" si="0">H34-F34</f>
        <v>-9.9999999999997868E-3</v>
      </c>
      <c r="H34" s="126">
        <v>6.82</v>
      </c>
      <c r="I34" s="68"/>
      <c r="J34" s="127" t="s">
        <v>55</v>
      </c>
      <c r="K34" s="128"/>
      <c r="L34" s="129">
        <f>77.55%+0.01%</f>
        <v>0.77559999999999996</v>
      </c>
      <c r="M34" s="2"/>
      <c r="N34" s="3">
        <v>184.03</v>
      </c>
      <c r="O34" s="130"/>
    </row>
    <row r="35" spans="1:15" x14ac:dyDescent="0.2">
      <c r="A35" s="71"/>
      <c r="B35" s="51" t="s">
        <v>56</v>
      </c>
      <c r="F35" s="124">
        <v>172.25</v>
      </c>
      <c r="G35" s="125">
        <f t="shared" si="0"/>
        <v>2.539999999999992</v>
      </c>
      <c r="H35" s="126">
        <v>174.79</v>
      </c>
      <c r="I35" s="68"/>
      <c r="J35" s="127" t="s">
        <v>57</v>
      </c>
      <c r="K35" s="128"/>
      <c r="L35" s="129">
        <v>7.7000000000000002E-3</v>
      </c>
      <c r="M35" s="4"/>
      <c r="N35" s="5">
        <v>176.21</v>
      </c>
      <c r="O35" s="134"/>
    </row>
    <row r="36" spans="1:15" ht="12.75" customHeight="1" x14ac:dyDescent="0.2">
      <c r="A36" s="71"/>
      <c r="B36" s="51" t="s">
        <v>58</v>
      </c>
      <c r="F36" s="143">
        <v>13791</v>
      </c>
      <c r="G36" s="144">
        <f t="shared" si="0"/>
        <v>-294</v>
      </c>
      <c r="H36" s="145">
        <v>13497</v>
      </c>
      <c r="I36" s="68"/>
      <c r="J36" s="127" t="s">
        <v>59</v>
      </c>
      <c r="K36" s="128"/>
      <c r="L36" s="129">
        <v>1.1000000000000001E-3</v>
      </c>
      <c r="M36" s="4"/>
      <c r="N36" s="5">
        <v>143.81</v>
      </c>
      <c r="O36" s="134"/>
    </row>
    <row r="37" spans="1:15" ht="13.5" thickBot="1" x14ac:dyDescent="0.25">
      <c r="A37" s="71"/>
      <c r="B37" s="51" t="s">
        <v>60</v>
      </c>
      <c r="F37" s="143">
        <v>5908</v>
      </c>
      <c r="G37" s="144">
        <f t="shared" si="0"/>
        <v>-131</v>
      </c>
      <c r="H37" s="145">
        <v>5777</v>
      </c>
      <c r="I37" s="68"/>
      <c r="J37" s="146" t="s">
        <v>61</v>
      </c>
      <c r="K37" s="128"/>
      <c r="L37" s="11"/>
      <c r="M37" s="12"/>
      <c r="N37" s="13">
        <v>142.6</v>
      </c>
      <c r="O37" s="147"/>
    </row>
    <row r="38" spans="1:15" ht="13.5" thickBot="1" x14ac:dyDescent="0.25">
      <c r="A38" s="71"/>
      <c r="B38" s="51" t="s">
        <v>62</v>
      </c>
      <c r="F38" s="148">
        <v>4235.4799999999996</v>
      </c>
      <c r="G38" s="125">
        <f t="shared" si="0"/>
        <v>-40.139999999999418</v>
      </c>
      <c r="H38" s="149">
        <v>4195.34</v>
      </c>
      <c r="I38" s="68"/>
      <c r="J38" s="150"/>
      <c r="K38" s="151"/>
      <c r="L38" s="152"/>
      <c r="M38" s="153"/>
      <c r="N38" s="153"/>
      <c r="O38" s="154"/>
    </row>
    <row r="39" spans="1:15" x14ac:dyDescent="0.2">
      <c r="A39" s="90"/>
      <c r="B39" s="155" t="s">
        <v>63</v>
      </c>
      <c r="C39" s="155"/>
      <c r="D39" s="155"/>
      <c r="E39" s="155"/>
      <c r="F39" s="156">
        <v>9886.84</v>
      </c>
      <c r="G39" s="125">
        <f t="shared" si="0"/>
        <v>-85.1200000000008</v>
      </c>
      <c r="H39" s="157">
        <v>9801.7199999999993</v>
      </c>
      <c r="I39" s="68"/>
      <c r="J39" s="333" t="s">
        <v>64</v>
      </c>
      <c r="K39" s="334"/>
      <c r="L39" s="334"/>
      <c r="M39" s="334"/>
      <c r="N39" s="334"/>
      <c r="O39" s="335"/>
    </row>
    <row r="40" spans="1:15" s="106" customFormat="1" x14ac:dyDescent="0.2">
      <c r="A40" s="104"/>
      <c r="B40" s="105"/>
      <c r="C40" s="105"/>
      <c r="D40" s="105"/>
      <c r="E40" s="105"/>
      <c r="F40" s="105"/>
      <c r="G40" s="105"/>
      <c r="H40" s="107"/>
      <c r="I40" s="68"/>
      <c r="J40" s="336"/>
      <c r="K40" s="337"/>
      <c r="L40" s="337"/>
      <c r="M40" s="337"/>
      <c r="N40" s="337"/>
      <c r="O40" s="338"/>
    </row>
    <row r="41" spans="1:15" s="106" customFormat="1" ht="13.5" thickBot="1" x14ac:dyDescent="0.25">
      <c r="A41" s="108"/>
      <c r="B41" s="109"/>
      <c r="C41" s="109"/>
      <c r="D41" s="109"/>
      <c r="E41" s="109"/>
      <c r="F41" s="109"/>
      <c r="G41" s="109"/>
      <c r="H41" s="110"/>
      <c r="I41" s="68"/>
      <c r="J41" s="339"/>
      <c r="K41" s="340"/>
      <c r="L41" s="340"/>
      <c r="M41" s="340"/>
      <c r="N41" s="340"/>
      <c r="O41" s="341"/>
    </row>
    <row r="42" spans="1:15" ht="13.5" thickBot="1" x14ac:dyDescent="0.25">
      <c r="I42" s="68"/>
      <c r="L42" s="138"/>
    </row>
    <row r="43" spans="1:15" ht="15.75" x14ac:dyDescent="0.25">
      <c r="A43" s="69" t="s">
        <v>65</v>
      </c>
      <c r="B43" s="54"/>
      <c r="C43" s="54"/>
      <c r="D43" s="54"/>
      <c r="E43" s="54"/>
      <c r="F43" s="54"/>
      <c r="G43" s="54"/>
      <c r="H43" s="55"/>
      <c r="I43" s="68"/>
      <c r="J43" s="159"/>
      <c r="K43"/>
      <c r="L43" s="160"/>
    </row>
    <row r="44" spans="1:15" x14ac:dyDescent="0.2">
      <c r="A44" s="71"/>
      <c r="H44" s="58"/>
      <c r="I44" s="68"/>
      <c r="L44" s="14"/>
    </row>
    <row r="45" spans="1:15" x14ac:dyDescent="0.2">
      <c r="A45" s="111"/>
      <c r="B45" s="112"/>
      <c r="C45" s="112"/>
      <c r="D45" s="112"/>
      <c r="E45" s="112"/>
      <c r="F45" s="161" t="s">
        <v>66</v>
      </c>
      <c r="G45" s="73" t="s">
        <v>41</v>
      </c>
      <c r="H45" s="162" t="s">
        <v>42</v>
      </c>
      <c r="I45" s="68"/>
      <c r="J45" s="163"/>
      <c r="L45" s="62"/>
    </row>
    <row r="46" spans="1:15" x14ac:dyDescent="0.2">
      <c r="A46" s="71"/>
      <c r="B46" s="51" t="s">
        <v>67</v>
      </c>
      <c r="E46" s="115"/>
      <c r="F46" s="80">
        <v>851313.01</v>
      </c>
      <c r="G46" s="125">
        <f>+H46-F46</f>
        <v>0</v>
      </c>
      <c r="H46" s="164">
        <v>851313.01</v>
      </c>
      <c r="I46" s="68"/>
      <c r="J46" s="165"/>
      <c r="L46" s="62"/>
    </row>
    <row r="47" spans="1:15" x14ac:dyDescent="0.2">
      <c r="A47" s="71"/>
      <c r="B47" s="51" t="s">
        <v>68</v>
      </c>
      <c r="E47" s="128"/>
      <c r="F47" s="86">
        <v>851313.01</v>
      </c>
      <c r="G47" s="125">
        <f>+H47-F47</f>
        <v>0</v>
      </c>
      <c r="H47" s="164">
        <v>851313.01</v>
      </c>
      <c r="I47" s="68"/>
      <c r="J47" s="68"/>
    </row>
    <row r="48" spans="1:15" x14ac:dyDescent="0.2">
      <c r="A48" s="71"/>
      <c r="B48" s="51" t="s">
        <v>69</v>
      </c>
      <c r="E48" s="128"/>
      <c r="F48" s="86">
        <v>0</v>
      </c>
      <c r="G48" s="125"/>
      <c r="H48" s="164">
        <v>0</v>
      </c>
      <c r="I48" s="68"/>
      <c r="J48" s="166"/>
      <c r="L48" s="165"/>
    </row>
    <row r="49" spans="1:14" x14ac:dyDescent="0.2">
      <c r="A49" s="71"/>
      <c r="B49" s="51" t="s">
        <v>70</v>
      </c>
      <c r="E49" s="128"/>
      <c r="F49" s="86">
        <v>0</v>
      </c>
      <c r="G49" s="125"/>
      <c r="H49" s="164">
        <v>0</v>
      </c>
      <c r="I49" s="68"/>
      <c r="J49" s="68"/>
      <c r="L49" s="165"/>
    </row>
    <row r="50" spans="1:14" x14ac:dyDescent="0.2">
      <c r="A50" s="71"/>
      <c r="B50" s="51" t="s">
        <v>71</v>
      </c>
      <c r="E50" s="128"/>
      <c r="F50" s="86">
        <v>1132794.6499999999</v>
      </c>
      <c r="G50" s="125">
        <f>+H50-F50</f>
        <v>52386212.609999999</v>
      </c>
      <c r="H50" s="164">
        <v>53519007.259999998</v>
      </c>
      <c r="I50" s="68"/>
      <c r="J50" s="165"/>
    </row>
    <row r="51" spans="1:14" x14ac:dyDescent="0.2">
      <c r="A51" s="71"/>
      <c r="B51" s="51" t="s">
        <v>72</v>
      </c>
      <c r="F51" s="167">
        <v>0</v>
      </c>
      <c r="G51" s="124"/>
      <c r="H51" s="164">
        <v>0</v>
      </c>
      <c r="I51" s="68"/>
      <c r="J51" s="165"/>
      <c r="K51" s="165"/>
      <c r="L51" s="165"/>
      <c r="M51" s="168"/>
    </row>
    <row r="52" spans="1:14" x14ac:dyDescent="0.2">
      <c r="A52" s="71"/>
      <c r="B52" s="51" t="s">
        <v>73</v>
      </c>
      <c r="F52" s="167"/>
      <c r="G52" s="124"/>
      <c r="H52" s="164"/>
      <c r="I52" s="68"/>
    </row>
    <row r="53" spans="1:14" x14ac:dyDescent="0.2">
      <c r="A53" s="71"/>
      <c r="B53" s="117" t="s">
        <v>74</v>
      </c>
      <c r="F53" s="169">
        <v>1984107.66</v>
      </c>
      <c r="G53" s="131">
        <f>+H53-F53</f>
        <v>52386212.609999999</v>
      </c>
      <c r="H53" s="170">
        <f>H47+H48+H50+H51</f>
        <v>54370320.269999996</v>
      </c>
      <c r="I53" s="68"/>
      <c r="J53" s="165"/>
      <c r="K53" s="166"/>
      <c r="L53" s="165"/>
    </row>
    <row r="54" spans="1:14" x14ac:dyDescent="0.2">
      <c r="A54" s="71"/>
      <c r="F54" s="171"/>
      <c r="G54" s="172"/>
      <c r="H54" s="58"/>
      <c r="I54" s="68"/>
    </row>
    <row r="55" spans="1:14" x14ac:dyDescent="0.2">
      <c r="A55" s="104"/>
      <c r="B55" s="106"/>
      <c r="C55" s="106"/>
      <c r="D55" s="106"/>
      <c r="E55" s="106"/>
      <c r="F55" s="173"/>
      <c r="G55" s="174"/>
      <c r="H55" s="175"/>
      <c r="I55" s="68"/>
    </row>
    <row r="56" spans="1:14" x14ac:dyDescent="0.2">
      <c r="A56" s="104"/>
      <c r="B56" s="106"/>
      <c r="C56" s="106"/>
      <c r="D56" s="106"/>
      <c r="E56" s="106"/>
      <c r="F56" s="173"/>
      <c r="G56" s="174"/>
      <c r="H56" s="175"/>
      <c r="I56" s="68"/>
      <c r="L56" s="68"/>
      <c r="M56" s="68"/>
    </row>
    <row r="57" spans="1:14" ht="13.5" thickBot="1" x14ac:dyDescent="0.25">
      <c r="A57" s="176"/>
      <c r="B57" s="66"/>
      <c r="C57" s="66"/>
      <c r="D57" s="66"/>
      <c r="E57" s="66"/>
      <c r="F57" s="177"/>
      <c r="G57" s="178"/>
      <c r="H57" s="67"/>
      <c r="I57" s="68"/>
    </row>
    <row r="58" spans="1:14" x14ac:dyDescent="0.2">
      <c r="I58" s="68"/>
    </row>
    <row r="59" spans="1:14" ht="13.5" thickBot="1" x14ac:dyDescent="0.25">
      <c r="F59" s="66"/>
      <c r="G59" s="66"/>
      <c r="I59" s="68"/>
    </row>
    <row r="60" spans="1:14" ht="16.5" thickBot="1" x14ac:dyDescent="0.3">
      <c r="A60" s="69" t="s">
        <v>75</v>
      </c>
      <c r="B60" s="54"/>
      <c r="C60" s="54"/>
      <c r="D60" s="54"/>
      <c r="E60" s="54"/>
      <c r="H60" s="55"/>
      <c r="I60" s="68"/>
      <c r="J60" s="179" t="s">
        <v>76</v>
      </c>
      <c r="K60" s="180"/>
      <c r="N60" s="168"/>
    </row>
    <row r="61" spans="1:14" ht="6.75" customHeight="1" thickBot="1" x14ac:dyDescent="0.25">
      <c r="A61" s="71"/>
      <c r="H61" s="58"/>
      <c r="I61" s="68"/>
      <c r="J61" s="71"/>
      <c r="K61" s="58"/>
    </row>
    <row r="62" spans="1:14" s="117" customFormat="1" x14ac:dyDescent="0.2">
      <c r="A62" s="111"/>
      <c r="B62" s="112"/>
      <c r="C62" s="112"/>
      <c r="D62" s="112"/>
      <c r="E62" s="112"/>
      <c r="F62" s="161" t="s">
        <v>42</v>
      </c>
      <c r="G62" s="73" t="s">
        <v>41</v>
      </c>
      <c r="H62" s="162" t="s">
        <v>42</v>
      </c>
      <c r="I62" s="68"/>
      <c r="J62" s="181"/>
      <c r="K62" s="182"/>
    </row>
    <row r="63" spans="1:14" x14ac:dyDescent="0.2">
      <c r="A63" s="114"/>
      <c r="B63" s="183" t="s">
        <v>77</v>
      </c>
      <c r="C63" s="118"/>
      <c r="D63" s="118"/>
      <c r="E63" s="118"/>
      <c r="F63" s="184"/>
      <c r="G63" s="115"/>
      <c r="H63" s="185"/>
      <c r="I63" s="68"/>
      <c r="J63" s="71" t="s">
        <v>78</v>
      </c>
      <c r="K63" s="186">
        <v>-2.07E-2</v>
      </c>
    </row>
    <row r="64" spans="1:14" ht="15" thickBot="1" x14ac:dyDescent="0.25">
      <c r="A64" s="71"/>
      <c r="B64" s="51" t="s">
        <v>79</v>
      </c>
      <c r="E64" s="128"/>
      <c r="F64" s="86">
        <v>61446867.259999998</v>
      </c>
      <c r="G64" s="87">
        <f>-F64+H64</f>
        <v>-1927567.0700000003</v>
      </c>
      <c r="H64" s="164">
        <v>59519300.189999998</v>
      </c>
      <c r="I64" s="68"/>
      <c r="J64" s="176"/>
      <c r="K64" s="67"/>
    </row>
    <row r="65" spans="1:16" x14ac:dyDescent="0.2">
      <c r="A65" s="71"/>
      <c r="B65" s="51" t="s">
        <v>80</v>
      </c>
      <c r="E65" s="128"/>
      <c r="F65" s="86">
        <v>0</v>
      </c>
      <c r="G65" s="87"/>
      <c r="H65" s="164">
        <f>H48</f>
        <v>0</v>
      </c>
      <c r="I65" s="68"/>
      <c r="J65" s="106"/>
    </row>
    <row r="66" spans="1:16" x14ac:dyDescent="0.2">
      <c r="A66" s="71"/>
      <c r="B66" s="51" t="s">
        <v>81</v>
      </c>
      <c r="E66" s="128"/>
      <c r="F66" s="86">
        <v>851313.01</v>
      </c>
      <c r="G66" s="87">
        <f>(-F66+H66)</f>
        <v>0</v>
      </c>
      <c r="H66" s="164">
        <f>H46+G47</f>
        <v>851313.01</v>
      </c>
      <c r="I66" s="68"/>
    </row>
    <row r="67" spans="1:16" x14ac:dyDescent="0.2">
      <c r="A67" s="71"/>
      <c r="B67" s="51" t="s">
        <v>72</v>
      </c>
      <c r="E67" s="128"/>
      <c r="F67" s="94">
        <v>0</v>
      </c>
      <c r="G67" s="95"/>
      <c r="H67" s="187">
        <v>0</v>
      </c>
      <c r="I67" s="68"/>
    </row>
    <row r="68" spans="1:16" ht="13.5" thickBot="1" x14ac:dyDescent="0.25">
      <c r="A68" s="71"/>
      <c r="B68" s="117" t="s">
        <v>82</v>
      </c>
      <c r="E68" s="128"/>
      <c r="F68" s="188">
        <v>62298180.270000003</v>
      </c>
      <c r="G68" s="189">
        <f>SUM(G64:G67)</f>
        <v>-1927567.0700000003</v>
      </c>
      <c r="H68" s="170">
        <f>SUM(H64:H67)</f>
        <v>60370613.199999996</v>
      </c>
      <c r="I68" s="68"/>
      <c r="J68" s="68"/>
    </row>
    <row r="69" spans="1:16" ht="15.75" x14ac:dyDescent="0.25">
      <c r="A69" s="71"/>
      <c r="E69" s="128"/>
      <c r="F69" s="188"/>
      <c r="G69" s="87"/>
      <c r="H69" s="170"/>
      <c r="I69" s="68"/>
      <c r="J69" s="69" t="s">
        <v>83</v>
      </c>
      <c r="K69" s="54"/>
      <c r="L69" s="54"/>
      <c r="M69" s="54"/>
      <c r="N69" s="54"/>
      <c r="O69" s="55"/>
    </row>
    <row r="70" spans="1:16" ht="6.75" customHeight="1" x14ac:dyDescent="0.2">
      <c r="A70" s="71"/>
      <c r="B70" s="117"/>
      <c r="E70" s="128"/>
      <c r="F70" s="86"/>
      <c r="G70" s="87"/>
      <c r="H70" s="164"/>
      <c r="I70" s="68"/>
      <c r="J70" s="71"/>
      <c r="O70" s="58"/>
    </row>
    <row r="71" spans="1:16" x14ac:dyDescent="0.2">
      <c r="A71" s="71"/>
      <c r="B71" s="117" t="s">
        <v>84</v>
      </c>
      <c r="E71" s="128"/>
      <c r="F71" s="86"/>
      <c r="G71" s="87"/>
      <c r="H71" s="164"/>
      <c r="I71" s="68"/>
      <c r="J71" s="72"/>
      <c r="K71" s="190"/>
      <c r="L71" s="73" t="s">
        <v>85</v>
      </c>
      <c r="M71" s="73" t="s">
        <v>86</v>
      </c>
      <c r="N71" s="73" t="s">
        <v>87</v>
      </c>
      <c r="O71" s="162" t="s">
        <v>88</v>
      </c>
    </row>
    <row r="72" spans="1:16" x14ac:dyDescent="0.2">
      <c r="A72" s="71"/>
      <c r="B72" s="51" t="s">
        <v>89</v>
      </c>
      <c r="E72" s="128"/>
      <c r="F72" s="86">
        <v>36762786.719999999</v>
      </c>
      <c r="G72" s="87">
        <f>-K17</f>
        <v>-36762786.719999999</v>
      </c>
      <c r="H72" s="164">
        <f>L17</f>
        <v>0</v>
      </c>
      <c r="I72" s="68"/>
      <c r="J72" s="71" t="s">
        <v>90</v>
      </c>
      <c r="L72" s="191">
        <v>56624535.950000003</v>
      </c>
      <c r="M72" s="192">
        <v>1</v>
      </c>
      <c r="N72" s="193">
        <v>13497</v>
      </c>
      <c r="O72" s="194">
        <v>438235.71</v>
      </c>
    </row>
    <row r="73" spans="1:16" x14ac:dyDescent="0.2">
      <c r="A73" s="71"/>
      <c r="B73" s="51" t="s">
        <v>91</v>
      </c>
      <c r="E73" s="128"/>
      <c r="F73" s="94">
        <v>16500000</v>
      </c>
      <c r="G73" s="95">
        <f>-F73+H73</f>
        <v>-16500000</v>
      </c>
      <c r="H73" s="187">
        <f>L18</f>
        <v>0</v>
      </c>
      <c r="I73" s="68"/>
      <c r="J73" s="71" t="s">
        <v>92</v>
      </c>
      <c r="L73" s="191">
        <v>0</v>
      </c>
      <c r="M73" s="192">
        <v>0</v>
      </c>
      <c r="N73" s="193">
        <v>0</v>
      </c>
      <c r="O73" s="194">
        <v>0</v>
      </c>
    </row>
    <row r="74" spans="1:16" x14ac:dyDescent="0.2">
      <c r="A74" s="71"/>
      <c r="B74" s="117" t="s">
        <v>93</v>
      </c>
      <c r="E74" s="128"/>
      <c r="F74" s="188">
        <v>53262786.719999999</v>
      </c>
      <c r="G74" s="189">
        <f>SUM(G72:G73)</f>
        <v>-53262786.719999999</v>
      </c>
      <c r="H74" s="170">
        <f>SUM(H72:H73)</f>
        <v>0</v>
      </c>
      <c r="I74" s="68"/>
      <c r="J74" s="71" t="s">
        <v>94</v>
      </c>
      <c r="L74" s="191">
        <v>0</v>
      </c>
      <c r="M74" s="192">
        <v>0</v>
      </c>
      <c r="N74" s="193">
        <v>0</v>
      </c>
      <c r="O74" s="194">
        <v>0</v>
      </c>
    </row>
    <row r="75" spans="1:16" x14ac:dyDescent="0.2">
      <c r="A75" s="71"/>
      <c r="E75" s="128"/>
      <c r="F75" s="195"/>
      <c r="G75" s="128"/>
      <c r="H75" s="196"/>
      <c r="I75" s="68"/>
      <c r="J75" s="197" t="s">
        <v>95</v>
      </c>
      <c r="K75" s="155"/>
      <c r="L75" s="198">
        <v>56624535.950000003</v>
      </c>
      <c r="M75" s="199"/>
      <c r="N75" s="200">
        <v>13497</v>
      </c>
      <c r="O75" s="201">
        <v>438235.71</v>
      </c>
      <c r="P75" s="68"/>
    </row>
    <row r="76" spans="1:16" ht="13.5" thickBot="1" x14ac:dyDescent="0.25">
      <c r="A76" s="71"/>
      <c r="C76" s="117"/>
      <c r="D76" s="117"/>
      <c r="E76" s="202"/>
      <c r="F76" s="203"/>
      <c r="G76" s="204"/>
      <c r="H76" s="205"/>
      <c r="I76" s="68"/>
      <c r="J76" s="176"/>
      <c r="K76" s="66"/>
      <c r="L76" s="66"/>
      <c r="M76" s="66"/>
      <c r="N76" s="66"/>
      <c r="O76" s="67"/>
    </row>
    <row r="77" spans="1:16" x14ac:dyDescent="0.2">
      <c r="A77" s="71"/>
      <c r="E77" s="128"/>
      <c r="F77" s="195"/>
      <c r="G77" s="128"/>
      <c r="H77" s="196"/>
      <c r="I77" s="68"/>
      <c r="J77" s="106"/>
    </row>
    <row r="78" spans="1:16" x14ac:dyDescent="0.2">
      <c r="A78" s="71"/>
      <c r="B78" s="51" t="s">
        <v>96</v>
      </c>
      <c r="E78" s="128"/>
      <c r="F78" s="88">
        <v>1.6946000000000001</v>
      </c>
      <c r="G78" s="206"/>
      <c r="H78" s="207">
        <v>0</v>
      </c>
      <c r="I78" s="68"/>
    </row>
    <row r="79" spans="1:16" x14ac:dyDescent="0.2">
      <c r="A79" s="71"/>
      <c r="B79" s="51" t="s">
        <v>97</v>
      </c>
      <c r="E79" s="128"/>
      <c r="F79" s="88">
        <v>1.1696</v>
      </c>
      <c r="G79" s="206"/>
      <c r="H79" s="207">
        <v>0</v>
      </c>
      <c r="I79" s="68"/>
    </row>
    <row r="80" spans="1:16" x14ac:dyDescent="0.2">
      <c r="A80" s="90"/>
      <c r="B80" s="155"/>
      <c r="C80" s="155"/>
      <c r="D80" s="155"/>
      <c r="E80" s="122"/>
      <c r="F80" s="100"/>
      <c r="G80" s="208"/>
      <c r="H80" s="97"/>
    </row>
    <row r="81" spans="1:15" s="106" customFormat="1" ht="11.25" x14ac:dyDescent="0.2">
      <c r="A81" s="209" t="s">
        <v>98</v>
      </c>
      <c r="B81" s="105"/>
      <c r="C81" s="105"/>
      <c r="D81" s="105"/>
      <c r="E81" s="105"/>
      <c r="F81" s="105"/>
      <c r="G81" s="105"/>
      <c r="H81" s="107"/>
    </row>
    <row r="82" spans="1:15" s="106" customFormat="1" ht="12" thickBot="1" x14ac:dyDescent="0.25">
      <c r="A82" s="108"/>
      <c r="B82" s="109"/>
      <c r="C82" s="109"/>
      <c r="D82" s="109"/>
      <c r="E82" s="109"/>
      <c r="F82" s="109"/>
      <c r="G82" s="109"/>
      <c r="H82" s="110"/>
    </row>
    <row r="83" spans="1:15" ht="12.75" customHeight="1" x14ac:dyDescent="0.2"/>
    <row r="84" spans="1:15" ht="15.75" x14ac:dyDescent="0.25">
      <c r="A84" s="53" t="str">
        <f>+D4&amp;" - "&amp;D5</f>
        <v>ELFI, Inc. - Indenture No. 4, LLC</v>
      </c>
      <c r="E84" s="60"/>
    </row>
    <row r="85" spans="1:15" ht="12.75" customHeight="1" thickBot="1" x14ac:dyDescent="0.25"/>
    <row r="86" spans="1:15" ht="15.75" x14ac:dyDescent="0.25">
      <c r="A86" s="69" t="s">
        <v>99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  <row r="87" spans="1:15" ht="6.75" customHeight="1" x14ac:dyDescent="0.2">
      <c r="A87" s="71"/>
      <c r="O87" s="58"/>
    </row>
    <row r="88" spans="1:15" s="117" customFormat="1" x14ac:dyDescent="0.2">
      <c r="A88" s="111"/>
      <c r="B88" s="112"/>
      <c r="C88" s="112"/>
      <c r="D88" s="112"/>
      <c r="E88" s="210"/>
      <c r="F88" s="354" t="s">
        <v>87</v>
      </c>
      <c r="G88" s="354"/>
      <c r="H88" s="211" t="s">
        <v>100</v>
      </c>
      <c r="I88" s="212"/>
      <c r="J88" s="354" t="s">
        <v>101</v>
      </c>
      <c r="K88" s="354"/>
      <c r="L88" s="354" t="s">
        <v>102</v>
      </c>
      <c r="M88" s="354"/>
      <c r="N88" s="354" t="s">
        <v>103</v>
      </c>
      <c r="O88" s="355"/>
    </row>
    <row r="89" spans="1:15" s="117" customFormat="1" x14ac:dyDescent="0.2">
      <c r="A89" s="111"/>
      <c r="B89" s="112"/>
      <c r="C89" s="112"/>
      <c r="D89" s="112"/>
      <c r="E89" s="210"/>
      <c r="F89" s="73" t="s">
        <v>104</v>
      </c>
      <c r="G89" s="73" t="s">
        <v>105</v>
      </c>
      <c r="H89" s="213" t="s">
        <v>104</v>
      </c>
      <c r="I89" s="214" t="s">
        <v>105</v>
      </c>
      <c r="J89" s="73" t="s">
        <v>104</v>
      </c>
      <c r="K89" s="73" t="s">
        <v>105</v>
      </c>
      <c r="L89" s="73" t="s">
        <v>104</v>
      </c>
      <c r="M89" s="73" t="s">
        <v>105</v>
      </c>
      <c r="N89" s="73" t="s">
        <v>104</v>
      </c>
      <c r="O89" s="75" t="s">
        <v>105</v>
      </c>
    </row>
    <row r="90" spans="1:15" x14ac:dyDescent="0.2">
      <c r="A90" s="215" t="s">
        <v>48</v>
      </c>
      <c r="B90" s="51" t="s">
        <v>48</v>
      </c>
      <c r="F90" s="216">
        <v>26</v>
      </c>
      <c r="G90" s="216">
        <v>26</v>
      </c>
      <c r="H90" s="217">
        <v>212595.59</v>
      </c>
      <c r="I90" s="217">
        <v>213055.89</v>
      </c>
      <c r="J90" s="218">
        <v>3.5999999999999999E-3</v>
      </c>
      <c r="K90" s="15">
        <v>3.8E-3</v>
      </c>
      <c r="L90" s="219">
        <v>6.89</v>
      </c>
      <c r="M90" s="219">
        <v>6.89</v>
      </c>
      <c r="N90" s="219">
        <v>120</v>
      </c>
      <c r="O90" s="220">
        <v>120</v>
      </c>
    </row>
    <row r="91" spans="1:15" x14ac:dyDescent="0.2">
      <c r="A91" s="215" t="s">
        <v>50</v>
      </c>
      <c r="B91" s="51" t="s">
        <v>50</v>
      </c>
      <c r="F91" s="216">
        <v>4</v>
      </c>
      <c r="G91" s="216">
        <v>4</v>
      </c>
      <c r="H91" s="217">
        <v>38271.25</v>
      </c>
      <c r="I91" s="217">
        <v>38363.99</v>
      </c>
      <c r="J91" s="218">
        <v>6.9999999999999999E-4</v>
      </c>
      <c r="K91" s="16">
        <v>6.9999999999999999E-4</v>
      </c>
      <c r="L91" s="221">
        <v>6.8</v>
      </c>
      <c r="M91" s="221">
        <v>6.8</v>
      </c>
      <c r="N91" s="221">
        <v>120</v>
      </c>
      <c r="O91" s="222">
        <v>120</v>
      </c>
    </row>
    <row r="92" spans="1:15" x14ac:dyDescent="0.2">
      <c r="A92" s="215" t="s">
        <v>55</v>
      </c>
      <c r="B92" s="51" t="s">
        <v>55</v>
      </c>
      <c r="F92" s="216"/>
      <c r="G92" s="216"/>
      <c r="H92" s="217"/>
      <c r="I92" s="217"/>
      <c r="J92" s="16"/>
      <c r="K92" s="16"/>
      <c r="L92" s="221"/>
      <c r="M92" s="221"/>
      <c r="N92" s="221"/>
      <c r="O92" s="222"/>
    </row>
    <row r="93" spans="1:15" x14ac:dyDescent="0.2">
      <c r="A93" s="215" t="str">
        <f t="shared" ref="A93:A99" si="1">+$B$92&amp;B93</f>
        <v>RepaymentCurrent</v>
      </c>
      <c r="B93" s="51" t="s">
        <v>106</v>
      </c>
      <c r="F93" s="216">
        <v>10039</v>
      </c>
      <c r="G93" s="216">
        <v>9793</v>
      </c>
      <c r="H93" s="217">
        <v>39961875.590000004</v>
      </c>
      <c r="I93" s="217">
        <v>38892290.939999998</v>
      </c>
      <c r="J93" s="218">
        <v>0.68410000000000004</v>
      </c>
      <c r="K93" s="16">
        <v>0.68679999999999997</v>
      </c>
      <c r="L93" s="221">
        <v>6.83</v>
      </c>
      <c r="M93" s="221">
        <v>6.8</v>
      </c>
      <c r="N93" s="221">
        <v>175.05</v>
      </c>
      <c r="O93" s="222">
        <v>176.95</v>
      </c>
    </row>
    <row r="94" spans="1:15" x14ac:dyDescent="0.2">
      <c r="A94" s="215" t="str">
        <f t="shared" si="1"/>
        <v>Repayment31-60 Days Delinquent</v>
      </c>
      <c r="B94" s="223" t="s">
        <v>107</v>
      </c>
      <c r="F94" s="216">
        <v>423</v>
      </c>
      <c r="G94" s="216">
        <v>375</v>
      </c>
      <c r="H94" s="217">
        <v>1771176.94</v>
      </c>
      <c r="I94" s="217">
        <v>1477739.25</v>
      </c>
      <c r="J94" s="218">
        <v>3.0300000000000001E-2</v>
      </c>
      <c r="K94" s="16">
        <v>2.6100000000000002E-2</v>
      </c>
      <c r="L94" s="221">
        <v>6.76</v>
      </c>
      <c r="M94" s="221">
        <v>6.77</v>
      </c>
      <c r="N94" s="221">
        <v>146.97</v>
      </c>
      <c r="O94" s="222">
        <v>167.69</v>
      </c>
    </row>
    <row r="95" spans="1:15" x14ac:dyDescent="0.2">
      <c r="A95" s="215" t="str">
        <f t="shared" si="1"/>
        <v>Repayment61-90 Days Delinquent</v>
      </c>
      <c r="B95" s="223" t="s">
        <v>108</v>
      </c>
      <c r="F95" s="216">
        <v>211</v>
      </c>
      <c r="G95" s="216">
        <v>210</v>
      </c>
      <c r="H95" s="217">
        <v>1007355.56</v>
      </c>
      <c r="I95" s="217">
        <v>891057.1</v>
      </c>
      <c r="J95" s="218">
        <v>1.72E-2</v>
      </c>
      <c r="K95" s="16">
        <v>1.5699999999999999E-2</v>
      </c>
      <c r="L95" s="221">
        <v>7.17</v>
      </c>
      <c r="M95" s="221">
        <v>6.59</v>
      </c>
      <c r="N95" s="221">
        <v>162.79</v>
      </c>
      <c r="O95" s="222">
        <v>141.55000000000001</v>
      </c>
    </row>
    <row r="96" spans="1:15" x14ac:dyDescent="0.2">
      <c r="A96" s="215" t="str">
        <f t="shared" si="1"/>
        <v>Repayment91-120 Days Delinquent</v>
      </c>
      <c r="B96" s="223" t="s">
        <v>109</v>
      </c>
      <c r="F96" s="216">
        <v>191</v>
      </c>
      <c r="G96" s="216">
        <v>119</v>
      </c>
      <c r="H96" s="217">
        <v>874034.47</v>
      </c>
      <c r="I96" s="217">
        <v>451924.68</v>
      </c>
      <c r="J96" s="218">
        <v>1.4999999999999999E-2</v>
      </c>
      <c r="K96" s="16">
        <v>8.0000000000000002E-3</v>
      </c>
      <c r="L96" s="221">
        <v>7.03</v>
      </c>
      <c r="M96" s="221">
        <v>7.08</v>
      </c>
      <c r="N96" s="221">
        <v>147.88</v>
      </c>
      <c r="O96" s="222">
        <v>168.18</v>
      </c>
    </row>
    <row r="97" spans="1:25" x14ac:dyDescent="0.2">
      <c r="A97" s="215" t="str">
        <f t="shared" si="1"/>
        <v>Repayment121-180 Days Delinquent</v>
      </c>
      <c r="B97" s="223" t="s">
        <v>110</v>
      </c>
      <c r="F97" s="216">
        <v>217</v>
      </c>
      <c r="G97" s="216">
        <v>228</v>
      </c>
      <c r="H97" s="217">
        <v>1088736.94</v>
      </c>
      <c r="I97" s="217">
        <v>915968.31</v>
      </c>
      <c r="J97" s="218">
        <v>1.8599999999999998E-2</v>
      </c>
      <c r="K97" s="16">
        <v>1.6199999999999999E-2</v>
      </c>
      <c r="L97" s="221">
        <v>7.09</v>
      </c>
      <c r="M97" s="221">
        <v>7.11</v>
      </c>
      <c r="N97" s="221">
        <v>203.19</v>
      </c>
      <c r="O97" s="222">
        <v>162.38</v>
      </c>
    </row>
    <row r="98" spans="1:25" x14ac:dyDescent="0.2">
      <c r="A98" s="215" t="str">
        <f t="shared" si="1"/>
        <v>Repayment181-270 Days Delinquent</v>
      </c>
      <c r="B98" s="223" t="s">
        <v>111</v>
      </c>
      <c r="F98" s="216">
        <v>202</v>
      </c>
      <c r="G98" s="216">
        <v>216</v>
      </c>
      <c r="H98" s="217">
        <v>855959.31</v>
      </c>
      <c r="I98" s="217">
        <v>960930.83</v>
      </c>
      <c r="J98" s="218">
        <v>1.47E-2</v>
      </c>
      <c r="K98" s="16">
        <v>1.7000000000000001E-2</v>
      </c>
      <c r="L98" s="221">
        <v>7.03</v>
      </c>
      <c r="M98" s="221">
        <v>7.21</v>
      </c>
      <c r="N98" s="221">
        <v>171.52</v>
      </c>
      <c r="O98" s="222">
        <v>163.5</v>
      </c>
    </row>
    <row r="99" spans="1:25" x14ac:dyDescent="0.2">
      <c r="A99" s="215" t="str">
        <f t="shared" si="1"/>
        <v>Repayment271+ Days Delinquent</v>
      </c>
      <c r="B99" s="223" t="s">
        <v>112</v>
      </c>
      <c r="F99" s="216">
        <v>92</v>
      </c>
      <c r="G99" s="216">
        <v>74</v>
      </c>
      <c r="H99" s="217">
        <v>449863.3</v>
      </c>
      <c r="I99" s="217">
        <v>325246.5</v>
      </c>
      <c r="J99" s="218">
        <v>7.7000000000000002E-3</v>
      </c>
      <c r="K99" s="16">
        <v>5.7000000000000002E-3</v>
      </c>
      <c r="L99" s="221">
        <v>7.03</v>
      </c>
      <c r="M99" s="221">
        <v>7</v>
      </c>
      <c r="N99" s="221">
        <v>192.19</v>
      </c>
      <c r="O99" s="222">
        <v>196.02</v>
      </c>
    </row>
    <row r="100" spans="1:25" x14ac:dyDescent="0.2">
      <c r="A100" s="224" t="s">
        <v>113</v>
      </c>
      <c r="B100" s="225" t="s">
        <v>113</v>
      </c>
      <c r="C100" s="225"/>
      <c r="D100" s="225"/>
      <c r="E100" s="225"/>
      <c r="F100" s="226">
        <v>11375</v>
      </c>
      <c r="G100" s="226">
        <v>11015</v>
      </c>
      <c r="H100" s="227">
        <v>46009002.109999999</v>
      </c>
      <c r="I100" s="227">
        <v>43915157.609999999</v>
      </c>
      <c r="J100" s="228">
        <v>0.78769999999999996</v>
      </c>
      <c r="K100" s="17">
        <v>0.77549999999999997</v>
      </c>
      <c r="L100" s="229">
        <v>6.85</v>
      </c>
      <c r="M100" s="229">
        <v>6.82</v>
      </c>
      <c r="N100" s="229">
        <v>173.95</v>
      </c>
      <c r="O100" s="230">
        <v>175.37</v>
      </c>
    </row>
    <row r="101" spans="1:25" x14ac:dyDescent="0.2">
      <c r="A101" s="215" t="s">
        <v>52</v>
      </c>
      <c r="B101" s="51" t="s">
        <v>52</v>
      </c>
      <c r="F101" s="216">
        <v>1444</v>
      </c>
      <c r="G101" s="216">
        <v>1588</v>
      </c>
      <c r="H101" s="217">
        <v>7595668.8600000003</v>
      </c>
      <c r="I101" s="217">
        <v>8226269.8499999996</v>
      </c>
      <c r="J101" s="218">
        <v>0.13</v>
      </c>
      <c r="K101" s="16">
        <v>0.14530000000000001</v>
      </c>
      <c r="L101" s="221">
        <v>6.87</v>
      </c>
      <c r="M101" s="221">
        <v>6.92</v>
      </c>
      <c r="N101" s="221">
        <v>176.49</v>
      </c>
      <c r="O101" s="222">
        <v>182.56</v>
      </c>
    </row>
    <row r="102" spans="1:25" x14ac:dyDescent="0.2">
      <c r="A102" s="215" t="s">
        <v>51</v>
      </c>
      <c r="B102" s="51" t="s">
        <v>51</v>
      </c>
      <c r="F102" s="216">
        <v>804</v>
      </c>
      <c r="G102" s="216">
        <v>754</v>
      </c>
      <c r="H102" s="217">
        <v>3988144.23</v>
      </c>
      <c r="I102" s="217">
        <v>3728373.07</v>
      </c>
      <c r="J102" s="218">
        <v>6.83E-2</v>
      </c>
      <c r="K102" s="16">
        <v>6.5799999999999997E-2</v>
      </c>
      <c r="L102" s="221">
        <v>6.55</v>
      </c>
      <c r="M102" s="221">
        <v>6.64</v>
      </c>
      <c r="N102" s="221">
        <v>156.11000000000001</v>
      </c>
      <c r="O102" s="222">
        <v>157.19</v>
      </c>
    </row>
    <row r="103" spans="1:25" x14ac:dyDescent="0.2">
      <c r="A103" s="215" t="s">
        <v>57</v>
      </c>
      <c r="B103" s="51" t="s">
        <v>57</v>
      </c>
      <c r="F103" s="216">
        <v>128</v>
      </c>
      <c r="G103" s="216">
        <v>100</v>
      </c>
      <c r="H103" s="217">
        <v>502794.45</v>
      </c>
      <c r="I103" s="217">
        <v>438235.71</v>
      </c>
      <c r="J103" s="18">
        <v>8.6E-3</v>
      </c>
      <c r="K103" s="16">
        <v>7.7000000000000002E-3</v>
      </c>
      <c r="L103" s="221">
        <v>6.68</v>
      </c>
      <c r="M103" s="221">
        <v>6.69</v>
      </c>
      <c r="N103" s="221">
        <v>123.61</v>
      </c>
      <c r="O103" s="222">
        <v>171.84</v>
      </c>
      <c r="P103" s="231"/>
      <c r="Q103" s="231"/>
      <c r="R103" s="231"/>
      <c r="S103" s="231"/>
      <c r="T103" s="232"/>
      <c r="U103" s="232"/>
      <c r="V103" s="68"/>
      <c r="W103" s="68"/>
      <c r="X103" s="68"/>
      <c r="Y103" s="68"/>
    </row>
    <row r="104" spans="1:25" x14ac:dyDescent="0.2">
      <c r="A104" s="215" t="s">
        <v>59</v>
      </c>
      <c r="B104" s="51" t="s">
        <v>59</v>
      </c>
      <c r="F104" s="216">
        <v>10</v>
      </c>
      <c r="G104" s="216">
        <v>10</v>
      </c>
      <c r="H104" s="217">
        <v>64997.22</v>
      </c>
      <c r="I104" s="217">
        <v>65079.83</v>
      </c>
      <c r="J104" s="18">
        <v>1.1000000000000001E-3</v>
      </c>
      <c r="K104" s="16">
        <v>1.1000000000000001E-3</v>
      </c>
      <c r="L104" s="221">
        <v>6.45</v>
      </c>
      <c r="M104" s="221">
        <v>6.44</v>
      </c>
      <c r="N104" s="221">
        <v>39.53</v>
      </c>
      <c r="O104" s="222">
        <v>38.450000000000003</v>
      </c>
    </row>
    <row r="105" spans="1:25" x14ac:dyDescent="0.2">
      <c r="A105" s="90"/>
      <c r="B105" s="98" t="s">
        <v>95</v>
      </c>
      <c r="C105" s="155"/>
      <c r="D105" s="155"/>
      <c r="E105" s="122"/>
      <c r="F105" s="19">
        <v>13791</v>
      </c>
      <c r="G105" s="19">
        <v>13497</v>
      </c>
      <c r="H105" s="20">
        <v>58411473.710000001</v>
      </c>
      <c r="I105" s="20">
        <v>56624535.950000003</v>
      </c>
      <c r="J105" s="21"/>
      <c r="K105" s="21"/>
      <c r="L105" s="233">
        <v>6.83</v>
      </c>
      <c r="M105" s="233">
        <v>6.82</v>
      </c>
      <c r="N105" s="233">
        <v>172.25</v>
      </c>
      <c r="O105" s="234">
        <v>174.79</v>
      </c>
    </row>
    <row r="106" spans="1:25" s="106" customFormat="1" ht="11.25" x14ac:dyDescent="0.2">
      <c r="A106" s="209"/>
      <c r="B106" s="105"/>
      <c r="C106" s="105"/>
      <c r="D106" s="105"/>
      <c r="E106" s="105"/>
      <c r="F106" s="235"/>
      <c r="G106" s="235"/>
      <c r="H106" s="235"/>
      <c r="I106" s="235"/>
      <c r="J106" s="22"/>
      <c r="K106" s="22"/>
      <c r="L106" s="235"/>
      <c r="M106" s="235"/>
      <c r="N106" s="235"/>
      <c r="O106" s="23"/>
    </row>
    <row r="107" spans="1:25" s="106" customFormat="1" ht="12" thickBot="1" x14ac:dyDescent="0.25">
      <c r="A107" s="108"/>
      <c r="B107" s="109"/>
      <c r="C107" s="109"/>
      <c r="D107" s="109"/>
      <c r="E107" s="109"/>
      <c r="F107" s="236"/>
      <c r="G107" s="236"/>
      <c r="H107" s="236"/>
      <c r="I107" s="236"/>
      <c r="J107" s="24"/>
      <c r="K107" s="24"/>
      <c r="L107" s="236"/>
      <c r="M107" s="236"/>
      <c r="N107" s="236"/>
      <c r="O107" s="25"/>
    </row>
    <row r="108" spans="1:25" ht="12.75" customHeight="1" thickBot="1" x14ac:dyDescent="0.25">
      <c r="A108" s="66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</row>
    <row r="109" spans="1:25" ht="15.75" x14ac:dyDescent="0.25">
      <c r="A109" s="69" t="s">
        <v>114</v>
      </c>
      <c r="B109" s="54"/>
      <c r="C109" s="54"/>
      <c r="D109" s="54"/>
      <c r="E109" s="54"/>
      <c r="F109" s="237"/>
      <c r="G109" s="237"/>
      <c r="H109" s="237"/>
      <c r="I109" s="237"/>
      <c r="J109" s="237"/>
      <c r="K109" s="237"/>
      <c r="L109" s="237"/>
      <c r="M109" s="237"/>
      <c r="N109" s="237"/>
      <c r="O109" s="238"/>
    </row>
    <row r="110" spans="1:25" ht="6.75" customHeight="1" x14ac:dyDescent="0.2">
      <c r="A110" s="71"/>
      <c r="F110" s="159"/>
      <c r="G110" s="159"/>
      <c r="H110" s="159"/>
      <c r="I110" s="159"/>
      <c r="J110" s="159"/>
      <c r="K110" s="159"/>
      <c r="L110" s="159"/>
      <c r="M110" s="159"/>
      <c r="N110" s="159"/>
      <c r="O110" s="239"/>
    </row>
    <row r="111" spans="1:25" s="117" customFormat="1" x14ac:dyDescent="0.2">
      <c r="A111" s="111"/>
      <c r="B111" s="112"/>
      <c r="C111" s="112"/>
      <c r="D111" s="112"/>
      <c r="E111" s="210"/>
      <c r="F111" s="356" t="s">
        <v>87</v>
      </c>
      <c r="G111" s="356"/>
      <c r="H111" s="211" t="s">
        <v>100</v>
      </c>
      <c r="I111" s="241"/>
      <c r="J111" s="356" t="s">
        <v>101</v>
      </c>
      <c r="K111" s="356"/>
      <c r="L111" s="356" t="s">
        <v>102</v>
      </c>
      <c r="M111" s="356"/>
      <c r="N111" s="356" t="s">
        <v>103</v>
      </c>
      <c r="O111" s="357"/>
    </row>
    <row r="112" spans="1:25" s="117" customFormat="1" x14ac:dyDescent="0.2">
      <c r="A112" s="111"/>
      <c r="B112" s="112"/>
      <c r="C112" s="112"/>
      <c r="D112" s="112"/>
      <c r="E112" s="210"/>
      <c r="F112" s="240" t="s">
        <v>104</v>
      </c>
      <c r="G112" s="240" t="s">
        <v>105</v>
      </c>
      <c r="H112" s="26" t="s">
        <v>104</v>
      </c>
      <c r="I112" s="27" t="s">
        <v>105</v>
      </c>
      <c r="J112" s="240" t="s">
        <v>104</v>
      </c>
      <c r="K112" s="240" t="s">
        <v>105</v>
      </c>
      <c r="L112" s="240" t="s">
        <v>104</v>
      </c>
      <c r="M112" s="240" t="s">
        <v>105</v>
      </c>
      <c r="N112" s="240" t="s">
        <v>104</v>
      </c>
      <c r="O112" s="242" t="s">
        <v>105</v>
      </c>
    </row>
    <row r="113" spans="1:15" x14ac:dyDescent="0.2">
      <c r="A113" s="71"/>
      <c r="B113" s="51" t="s">
        <v>115</v>
      </c>
      <c r="F113" s="28">
        <v>10039</v>
      </c>
      <c r="G113" s="28">
        <v>9793</v>
      </c>
      <c r="H113" s="29">
        <v>39961875.590000004</v>
      </c>
      <c r="I113" s="30">
        <v>38892290.939999998</v>
      </c>
      <c r="J113" s="16">
        <v>0.86860000000000004</v>
      </c>
      <c r="K113" s="16">
        <v>0.88560000000000005</v>
      </c>
      <c r="L113" s="31">
        <v>6.83</v>
      </c>
      <c r="M113" s="31">
        <v>6.8</v>
      </c>
      <c r="N113" s="29">
        <v>175.05</v>
      </c>
      <c r="O113" s="32">
        <v>176.95</v>
      </c>
    </row>
    <row r="114" spans="1:15" x14ac:dyDescent="0.2">
      <c r="A114" s="71"/>
      <c r="B114" s="51" t="s">
        <v>116</v>
      </c>
      <c r="F114" s="28">
        <v>423</v>
      </c>
      <c r="G114" s="28">
        <v>375</v>
      </c>
      <c r="H114" s="29">
        <v>1771176.94</v>
      </c>
      <c r="I114" s="33">
        <v>1477739.25</v>
      </c>
      <c r="J114" s="16">
        <v>3.85E-2</v>
      </c>
      <c r="K114" s="16">
        <v>3.3599999999999998E-2</v>
      </c>
      <c r="L114" s="31">
        <v>6.76</v>
      </c>
      <c r="M114" s="31">
        <v>6.77</v>
      </c>
      <c r="N114" s="29">
        <v>146.97</v>
      </c>
      <c r="O114" s="34">
        <v>167.69</v>
      </c>
    </row>
    <row r="115" spans="1:15" x14ac:dyDescent="0.2">
      <c r="A115" s="71"/>
      <c r="B115" s="51" t="s">
        <v>117</v>
      </c>
      <c r="F115" s="28">
        <v>211</v>
      </c>
      <c r="G115" s="28">
        <v>210</v>
      </c>
      <c r="H115" s="29">
        <v>1007355.56</v>
      </c>
      <c r="I115" s="33">
        <v>891057.1</v>
      </c>
      <c r="J115" s="16">
        <v>2.1899999999999999E-2</v>
      </c>
      <c r="K115" s="16">
        <v>2.0299999999999999E-2</v>
      </c>
      <c r="L115" s="31">
        <v>7.17</v>
      </c>
      <c r="M115" s="31">
        <v>6.59</v>
      </c>
      <c r="N115" s="29">
        <v>162.79</v>
      </c>
      <c r="O115" s="34">
        <v>141.55000000000001</v>
      </c>
    </row>
    <row r="116" spans="1:15" x14ac:dyDescent="0.2">
      <c r="A116" s="71"/>
      <c r="B116" s="51" t="s">
        <v>118</v>
      </c>
      <c r="F116" s="28">
        <v>191</v>
      </c>
      <c r="G116" s="28">
        <v>119</v>
      </c>
      <c r="H116" s="29">
        <v>874034.47</v>
      </c>
      <c r="I116" s="33">
        <v>451924.68</v>
      </c>
      <c r="J116" s="16">
        <v>1.9E-2</v>
      </c>
      <c r="K116" s="16">
        <v>1.03E-2</v>
      </c>
      <c r="L116" s="31">
        <v>7.03</v>
      </c>
      <c r="M116" s="31">
        <v>7.08</v>
      </c>
      <c r="N116" s="29">
        <v>147.88</v>
      </c>
      <c r="O116" s="34">
        <v>168.18</v>
      </c>
    </row>
    <row r="117" spans="1:15" x14ac:dyDescent="0.2">
      <c r="A117" s="71"/>
      <c r="B117" s="51" t="s">
        <v>119</v>
      </c>
      <c r="F117" s="28">
        <v>217</v>
      </c>
      <c r="G117" s="28">
        <v>228</v>
      </c>
      <c r="H117" s="29">
        <v>1088736.94</v>
      </c>
      <c r="I117" s="33">
        <v>915968.31</v>
      </c>
      <c r="J117" s="16">
        <v>2.3699999999999999E-2</v>
      </c>
      <c r="K117" s="16">
        <v>2.0899999999999998E-2</v>
      </c>
      <c r="L117" s="31">
        <v>7.09</v>
      </c>
      <c r="M117" s="31">
        <v>7.11</v>
      </c>
      <c r="N117" s="29">
        <v>203.19</v>
      </c>
      <c r="O117" s="34">
        <v>162.38</v>
      </c>
    </row>
    <row r="118" spans="1:15" x14ac:dyDescent="0.2">
      <c r="A118" s="71"/>
      <c r="B118" s="51" t="s">
        <v>120</v>
      </c>
      <c r="F118" s="28">
        <v>202</v>
      </c>
      <c r="G118" s="28">
        <v>216</v>
      </c>
      <c r="H118" s="29">
        <v>855959.31</v>
      </c>
      <c r="I118" s="33">
        <v>960930.83</v>
      </c>
      <c r="J118" s="16">
        <v>1.8599999999999998E-2</v>
      </c>
      <c r="K118" s="16">
        <v>2.1899999999999999E-2</v>
      </c>
      <c r="L118" s="31">
        <v>7.03</v>
      </c>
      <c r="M118" s="35">
        <v>7.21</v>
      </c>
      <c r="N118" s="29">
        <v>171.52</v>
      </c>
      <c r="O118" s="34">
        <v>163.5</v>
      </c>
    </row>
    <row r="119" spans="1:15" x14ac:dyDescent="0.2">
      <c r="A119" s="71"/>
      <c r="B119" s="51" t="s">
        <v>121</v>
      </c>
      <c r="F119" s="28">
        <v>92</v>
      </c>
      <c r="G119" s="28">
        <v>74</v>
      </c>
      <c r="H119" s="29">
        <v>449863.3</v>
      </c>
      <c r="I119" s="33">
        <v>325246.5</v>
      </c>
      <c r="J119" s="16">
        <v>9.7999999999999997E-3</v>
      </c>
      <c r="K119" s="16">
        <v>7.4000000000000003E-3</v>
      </c>
      <c r="L119" s="31">
        <v>7.03</v>
      </c>
      <c r="M119" s="31">
        <v>7</v>
      </c>
      <c r="N119" s="29">
        <v>192.19</v>
      </c>
      <c r="O119" s="34">
        <v>196.02</v>
      </c>
    </row>
    <row r="120" spans="1:15" x14ac:dyDescent="0.2">
      <c r="A120" s="90"/>
      <c r="B120" s="98" t="s">
        <v>122</v>
      </c>
      <c r="C120" s="155"/>
      <c r="D120" s="155"/>
      <c r="E120" s="122"/>
      <c r="F120" s="36">
        <v>11375</v>
      </c>
      <c r="G120" s="36">
        <v>11015</v>
      </c>
      <c r="H120" s="20">
        <v>46009002.109999999</v>
      </c>
      <c r="I120" s="20">
        <v>43915157.609999999</v>
      </c>
      <c r="J120" s="21"/>
      <c r="K120" s="21"/>
      <c r="L120" s="37">
        <v>6.85</v>
      </c>
      <c r="M120" s="38">
        <v>6.82</v>
      </c>
      <c r="N120" s="20">
        <v>173.95</v>
      </c>
      <c r="O120" s="39">
        <v>175.37</v>
      </c>
    </row>
    <row r="121" spans="1:15" s="106" customFormat="1" ht="11.25" x14ac:dyDescent="0.2">
      <c r="A121" s="104"/>
      <c r="F121" s="243"/>
      <c r="G121" s="243"/>
      <c r="H121" s="243"/>
      <c r="I121" s="243"/>
      <c r="J121" s="40"/>
      <c r="K121" s="40"/>
      <c r="L121" s="243"/>
      <c r="M121" s="243"/>
      <c r="N121" s="243"/>
      <c r="O121" s="41"/>
    </row>
    <row r="122" spans="1:15" s="106" customFormat="1" ht="12" thickBot="1" x14ac:dyDescent="0.25">
      <c r="A122" s="108"/>
      <c r="B122" s="109"/>
      <c r="C122" s="109"/>
      <c r="D122" s="109"/>
      <c r="E122" s="109"/>
      <c r="F122" s="236"/>
      <c r="G122" s="236"/>
      <c r="H122" s="236"/>
      <c r="I122" s="236"/>
      <c r="J122" s="24"/>
      <c r="K122" s="24"/>
      <c r="L122" s="236"/>
      <c r="M122" s="236"/>
      <c r="N122" s="236"/>
      <c r="O122" s="25"/>
    </row>
    <row r="123" spans="1:15" ht="12.75" customHeight="1" thickBot="1" x14ac:dyDescent="0.25">
      <c r="A123" s="244"/>
      <c r="B123" s="54"/>
      <c r="C123" s="54"/>
      <c r="D123" s="54"/>
      <c r="E123" s="54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</row>
    <row r="124" spans="1:15" ht="15.75" x14ac:dyDescent="0.25">
      <c r="A124" s="69" t="s">
        <v>123</v>
      </c>
      <c r="B124" s="54"/>
      <c r="C124" s="54"/>
      <c r="D124" s="54"/>
      <c r="E124" s="54"/>
      <c r="F124" s="237"/>
      <c r="G124" s="237"/>
      <c r="H124" s="237"/>
      <c r="I124" s="237"/>
      <c r="J124" s="237"/>
      <c r="K124" s="237"/>
      <c r="L124" s="237"/>
      <c r="M124" s="237"/>
      <c r="N124" s="237"/>
      <c r="O124" s="238"/>
    </row>
    <row r="125" spans="1:15" ht="6.75" customHeight="1" x14ac:dyDescent="0.2">
      <c r="A125" s="71"/>
      <c r="D125" s="155"/>
      <c r="F125" s="159"/>
      <c r="G125" s="159"/>
      <c r="H125" s="159"/>
      <c r="I125" s="159"/>
      <c r="J125" s="159"/>
      <c r="K125" s="159"/>
      <c r="L125" s="159"/>
      <c r="M125" s="159"/>
      <c r="N125" s="159"/>
      <c r="O125" s="239"/>
    </row>
    <row r="126" spans="1:15" ht="12.75" customHeight="1" x14ac:dyDescent="0.2">
      <c r="A126" s="72"/>
      <c r="B126" s="190"/>
      <c r="C126" s="190"/>
      <c r="D126" s="155"/>
      <c r="E126" s="190"/>
      <c r="F126" s="358" t="s">
        <v>87</v>
      </c>
      <c r="G126" s="360"/>
      <c r="H126" s="211" t="s">
        <v>100</v>
      </c>
      <c r="I126" s="241"/>
      <c r="J126" s="358" t="s">
        <v>101</v>
      </c>
      <c r="K126" s="360"/>
      <c r="L126" s="358" t="s">
        <v>102</v>
      </c>
      <c r="M126" s="360"/>
      <c r="N126" s="358" t="s">
        <v>103</v>
      </c>
      <c r="O126" s="359"/>
    </row>
    <row r="127" spans="1:15" x14ac:dyDescent="0.2">
      <c r="A127" s="72"/>
      <c r="B127" s="190"/>
      <c r="C127" s="190"/>
      <c r="D127" s="155"/>
      <c r="E127" s="190"/>
      <c r="F127" s="240" t="s">
        <v>104</v>
      </c>
      <c r="G127" s="240" t="s">
        <v>105</v>
      </c>
      <c r="H127" s="240" t="s">
        <v>104</v>
      </c>
      <c r="I127" s="245" t="s">
        <v>105</v>
      </c>
      <c r="J127" s="240" t="s">
        <v>104</v>
      </c>
      <c r="K127" s="240" t="s">
        <v>105</v>
      </c>
      <c r="L127" s="240" t="s">
        <v>104</v>
      </c>
      <c r="M127" s="240" t="s">
        <v>105</v>
      </c>
      <c r="N127" s="240" t="s">
        <v>104</v>
      </c>
      <c r="O127" s="242" t="s">
        <v>105</v>
      </c>
    </row>
    <row r="128" spans="1:15" x14ac:dyDescent="0.2">
      <c r="A128" s="71"/>
      <c r="B128" s="51" t="s">
        <v>124</v>
      </c>
      <c r="F128" s="216">
        <v>241</v>
      </c>
      <c r="G128" s="216">
        <v>237</v>
      </c>
      <c r="H128" s="221">
        <v>3628660.44</v>
      </c>
      <c r="I128" s="221">
        <v>3455046.45</v>
      </c>
      <c r="J128" s="16">
        <v>6.2100000000000002E-2</v>
      </c>
      <c r="K128" s="16">
        <v>6.0999999999999999E-2</v>
      </c>
      <c r="L128" s="221">
        <v>4.74</v>
      </c>
      <c r="M128" s="221">
        <v>4.59</v>
      </c>
      <c r="N128" s="221">
        <v>173.06</v>
      </c>
      <c r="O128" s="222">
        <v>172.78</v>
      </c>
    </row>
    <row r="129" spans="1:17" x14ac:dyDescent="0.2">
      <c r="A129" s="71"/>
      <c r="B129" s="51" t="s">
        <v>125</v>
      </c>
      <c r="F129" s="216">
        <v>259</v>
      </c>
      <c r="G129" s="216">
        <v>253</v>
      </c>
      <c r="H129" s="221">
        <v>4710653.1500000004</v>
      </c>
      <c r="I129" s="221">
        <v>4567360.72</v>
      </c>
      <c r="J129" s="16">
        <v>8.0600000000000005E-2</v>
      </c>
      <c r="K129" s="16">
        <v>8.0699999999999994E-2</v>
      </c>
      <c r="L129" s="221">
        <v>5.0199999999999996</v>
      </c>
      <c r="M129" s="221">
        <v>4.96</v>
      </c>
      <c r="N129" s="221">
        <v>174.99</v>
      </c>
      <c r="O129" s="222">
        <v>173.08</v>
      </c>
    </row>
    <row r="130" spans="1:17" x14ac:dyDescent="0.2">
      <c r="A130" s="71"/>
      <c r="B130" s="51" t="s">
        <v>126</v>
      </c>
      <c r="F130" s="216">
        <v>7409</v>
      </c>
      <c r="G130" s="216">
        <v>7250</v>
      </c>
      <c r="H130" s="221">
        <v>20078954.039999999</v>
      </c>
      <c r="I130" s="221">
        <v>19560580.09</v>
      </c>
      <c r="J130" s="16">
        <v>0.34379999999999999</v>
      </c>
      <c r="K130" s="16">
        <v>0.34539999999999998</v>
      </c>
      <c r="L130" s="221">
        <v>7.02</v>
      </c>
      <c r="M130" s="221">
        <v>7.03</v>
      </c>
      <c r="N130" s="221">
        <v>148.57</v>
      </c>
      <c r="O130" s="222">
        <v>152.12</v>
      </c>
    </row>
    <row r="131" spans="1:17" x14ac:dyDescent="0.2">
      <c r="A131" s="71"/>
      <c r="B131" s="51" t="s">
        <v>127</v>
      </c>
      <c r="F131" s="216">
        <v>5542</v>
      </c>
      <c r="G131" s="216">
        <v>5420</v>
      </c>
      <c r="H131" s="221">
        <v>25025540.760000002</v>
      </c>
      <c r="I131" s="221">
        <v>24202273.190000001</v>
      </c>
      <c r="J131" s="16">
        <v>0.4284</v>
      </c>
      <c r="K131" s="16">
        <v>0.4274</v>
      </c>
      <c r="L131" s="221">
        <v>7.01</v>
      </c>
      <c r="M131" s="221">
        <v>7.01</v>
      </c>
      <c r="N131" s="221">
        <v>184.85</v>
      </c>
      <c r="O131" s="222">
        <v>188.41</v>
      </c>
    </row>
    <row r="132" spans="1:17" x14ac:dyDescent="0.2">
      <c r="A132" s="71"/>
      <c r="B132" s="51" t="s">
        <v>128</v>
      </c>
      <c r="F132" s="216">
        <v>335</v>
      </c>
      <c r="G132" s="216">
        <v>334</v>
      </c>
      <c r="H132" s="221">
        <v>4966901.96</v>
      </c>
      <c r="I132" s="221">
        <v>4838517.38</v>
      </c>
      <c r="J132" s="16">
        <v>8.5000000000000006E-2</v>
      </c>
      <c r="K132" s="16">
        <v>8.5400000000000004E-2</v>
      </c>
      <c r="L132" s="221">
        <v>8.36</v>
      </c>
      <c r="M132" s="221">
        <v>8.36</v>
      </c>
      <c r="N132" s="221">
        <v>201.28</v>
      </c>
      <c r="O132" s="222">
        <v>201.34</v>
      </c>
    </row>
    <row r="133" spans="1:17" x14ac:dyDescent="0.2">
      <c r="A133" s="71"/>
      <c r="B133" s="51" t="s">
        <v>129</v>
      </c>
      <c r="F133" s="216">
        <v>5</v>
      </c>
      <c r="G133" s="216">
        <v>3</v>
      </c>
      <c r="H133" s="221">
        <v>763.36</v>
      </c>
      <c r="I133" s="221">
        <v>758.12</v>
      </c>
      <c r="J133" s="16">
        <v>0</v>
      </c>
      <c r="K133" s="16">
        <v>0</v>
      </c>
      <c r="L133" s="221">
        <v>8.5</v>
      </c>
      <c r="M133" s="221">
        <v>8.5</v>
      </c>
      <c r="N133" s="221">
        <v>152.51</v>
      </c>
      <c r="O133" s="222">
        <v>151.62</v>
      </c>
    </row>
    <row r="134" spans="1:17" x14ac:dyDescent="0.2">
      <c r="A134" s="90"/>
      <c r="B134" s="98" t="s">
        <v>130</v>
      </c>
      <c r="C134" s="155"/>
      <c r="D134" s="155"/>
      <c r="E134" s="155"/>
      <c r="F134" s="36">
        <v>13791</v>
      </c>
      <c r="G134" s="36">
        <v>13497</v>
      </c>
      <c r="H134" s="20">
        <v>58411473.710000001</v>
      </c>
      <c r="I134" s="20">
        <v>56624535.950000003</v>
      </c>
      <c r="J134" s="21"/>
      <c r="K134" s="21"/>
      <c r="L134" s="37">
        <v>6.83</v>
      </c>
      <c r="M134" s="38">
        <v>6.82</v>
      </c>
      <c r="N134" s="20">
        <v>172.25</v>
      </c>
      <c r="O134" s="39">
        <v>174.79</v>
      </c>
    </row>
    <row r="135" spans="1:17" s="106" customFormat="1" ht="11.25" x14ac:dyDescent="0.2">
      <c r="A135" s="104"/>
      <c r="F135" s="235"/>
      <c r="G135" s="235"/>
      <c r="H135" s="235"/>
      <c r="I135" s="235"/>
      <c r="J135" s="235"/>
      <c r="K135" s="235"/>
      <c r="L135" s="235"/>
      <c r="M135" s="235"/>
      <c r="N135" s="22"/>
      <c r="O135" s="246"/>
    </row>
    <row r="136" spans="1:17" s="106" customFormat="1" ht="12" thickBot="1" x14ac:dyDescent="0.25">
      <c r="A136" s="108"/>
      <c r="B136" s="109"/>
      <c r="C136" s="109"/>
      <c r="D136" s="109"/>
      <c r="E136" s="109"/>
      <c r="F136" s="236"/>
      <c r="G136" s="236"/>
      <c r="H136" s="236"/>
      <c r="I136" s="236"/>
      <c r="J136" s="236"/>
      <c r="K136" s="236"/>
      <c r="L136" s="236"/>
      <c r="M136" s="236"/>
      <c r="N136" s="236"/>
      <c r="O136" s="247"/>
    </row>
    <row r="137" spans="1:17" ht="13.5" thickBot="1" x14ac:dyDescent="0.25">
      <c r="D137" s="66"/>
      <c r="E137" s="66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</row>
    <row r="138" spans="1:17" ht="15.75" x14ac:dyDescent="0.25">
      <c r="A138" s="69" t="s">
        <v>131</v>
      </c>
      <c r="B138" s="54"/>
      <c r="C138" s="54"/>
      <c r="D138" s="248"/>
      <c r="F138" s="237"/>
      <c r="G138" s="237"/>
      <c r="H138" s="237"/>
      <c r="I138" s="237"/>
      <c r="J138" s="237"/>
      <c r="K138" s="237"/>
      <c r="L138" s="237"/>
      <c r="M138" s="237"/>
      <c r="N138" s="237"/>
      <c r="O138" s="238"/>
    </row>
    <row r="139" spans="1:17" ht="6.75" customHeight="1" x14ac:dyDescent="0.2">
      <c r="A139" s="71"/>
      <c r="F139" s="159"/>
      <c r="G139" s="159"/>
      <c r="H139" s="159"/>
      <c r="I139" s="159"/>
      <c r="J139" s="159"/>
      <c r="K139" s="159"/>
      <c r="L139" s="159"/>
      <c r="M139" s="159"/>
      <c r="N139" s="159"/>
      <c r="O139" s="239"/>
    </row>
    <row r="140" spans="1:17" ht="12.75" customHeight="1" x14ac:dyDescent="0.2">
      <c r="A140" s="72"/>
      <c r="B140" s="190"/>
      <c r="C140" s="190"/>
      <c r="D140" s="190"/>
      <c r="E140" s="190"/>
      <c r="F140" s="358" t="s">
        <v>87</v>
      </c>
      <c r="G140" s="360"/>
      <c r="H140" s="211" t="s">
        <v>100</v>
      </c>
      <c r="I140" s="241"/>
      <c r="J140" s="358" t="s">
        <v>132</v>
      </c>
      <c r="K140" s="360"/>
      <c r="L140" s="358" t="s">
        <v>102</v>
      </c>
      <c r="M140" s="360"/>
      <c r="N140" s="358" t="s">
        <v>103</v>
      </c>
      <c r="O140" s="359"/>
    </row>
    <row r="141" spans="1:17" x14ac:dyDescent="0.2">
      <c r="A141" s="72"/>
      <c r="B141" s="190"/>
      <c r="C141" s="190"/>
      <c r="D141" s="190"/>
      <c r="E141" s="190"/>
      <c r="F141" s="240" t="s">
        <v>104</v>
      </c>
      <c r="G141" s="240" t="s">
        <v>105</v>
      </c>
      <c r="H141" s="240" t="s">
        <v>104</v>
      </c>
      <c r="I141" s="245" t="s">
        <v>105</v>
      </c>
      <c r="J141" s="240" t="s">
        <v>104</v>
      </c>
      <c r="K141" s="240" t="s">
        <v>105</v>
      </c>
      <c r="L141" s="240" t="s">
        <v>104</v>
      </c>
      <c r="M141" s="240" t="s">
        <v>105</v>
      </c>
      <c r="N141" s="240" t="s">
        <v>104</v>
      </c>
      <c r="O141" s="242" t="s">
        <v>105</v>
      </c>
    </row>
    <row r="142" spans="1:17" x14ac:dyDescent="0.2">
      <c r="A142" s="71"/>
      <c r="B142" s="51" t="s">
        <v>133</v>
      </c>
      <c r="F142" s="216">
        <v>9565</v>
      </c>
      <c r="G142" s="216">
        <v>9374</v>
      </c>
      <c r="H142" s="221">
        <v>42926341.909999996</v>
      </c>
      <c r="I142" s="221">
        <v>41479261.659999996</v>
      </c>
      <c r="J142" s="16">
        <v>0.7349</v>
      </c>
      <c r="K142" s="16">
        <v>0.73250000000000004</v>
      </c>
      <c r="L142" s="221">
        <v>7</v>
      </c>
      <c r="M142" s="221">
        <v>6.99</v>
      </c>
      <c r="N142" s="29">
        <v>177.2</v>
      </c>
      <c r="O142" s="32">
        <v>179.61</v>
      </c>
    </row>
    <row r="143" spans="1:17" ht="14.25" x14ac:dyDescent="0.2">
      <c r="A143" s="71"/>
      <c r="B143" s="51" t="s">
        <v>134</v>
      </c>
      <c r="F143" s="216">
        <v>2711</v>
      </c>
      <c r="G143" s="216">
        <v>2638</v>
      </c>
      <c r="H143" s="221">
        <v>8146349.4800000004</v>
      </c>
      <c r="I143" s="221">
        <v>7919607.8700000001</v>
      </c>
      <c r="J143" s="16">
        <v>0.13950000000000001</v>
      </c>
      <c r="K143" s="16">
        <v>0.1399</v>
      </c>
      <c r="L143" s="221">
        <v>7.01</v>
      </c>
      <c r="M143" s="221">
        <v>7.01</v>
      </c>
      <c r="N143" s="29">
        <v>155.30000000000001</v>
      </c>
      <c r="O143" s="34">
        <v>158.79</v>
      </c>
      <c r="Q143" s="248"/>
    </row>
    <row r="144" spans="1:17" ht="14.25" x14ac:dyDescent="0.2">
      <c r="A144" s="71"/>
      <c r="B144" s="51" t="s">
        <v>135</v>
      </c>
      <c r="F144" s="216">
        <v>1243</v>
      </c>
      <c r="G144" s="216">
        <v>1215</v>
      </c>
      <c r="H144" s="221">
        <v>3946639.87</v>
      </c>
      <c r="I144" s="221">
        <v>3860820.01</v>
      </c>
      <c r="J144" s="16">
        <v>6.7599999999999993E-2</v>
      </c>
      <c r="K144" s="16">
        <v>6.8199999999999997E-2</v>
      </c>
      <c r="L144" s="221">
        <v>7.11</v>
      </c>
      <c r="M144" s="221">
        <v>7.11</v>
      </c>
      <c r="N144" s="29">
        <v>162.36000000000001</v>
      </c>
      <c r="O144" s="34">
        <v>167.12</v>
      </c>
      <c r="Q144" s="248" t="s">
        <v>136</v>
      </c>
    </row>
    <row r="145" spans="1:15" x14ac:dyDescent="0.2">
      <c r="A145" s="71"/>
      <c r="B145" s="51" t="s">
        <v>137</v>
      </c>
      <c r="F145" s="216">
        <v>261</v>
      </c>
      <c r="G145" s="216">
        <v>259</v>
      </c>
      <c r="H145" s="221">
        <v>3368603.44</v>
      </c>
      <c r="I145" s="221">
        <v>3340684.87</v>
      </c>
      <c r="J145" s="16">
        <v>5.7700000000000001E-2</v>
      </c>
      <c r="K145" s="16">
        <v>5.8999999999999997E-2</v>
      </c>
      <c r="L145" s="221">
        <v>3.88</v>
      </c>
      <c r="M145" s="221">
        <v>3.88</v>
      </c>
      <c r="N145" s="29">
        <v>162</v>
      </c>
      <c r="O145" s="34">
        <v>162.09</v>
      </c>
    </row>
    <row r="146" spans="1:15" x14ac:dyDescent="0.2">
      <c r="A146" s="71"/>
      <c r="B146" s="51" t="s">
        <v>138</v>
      </c>
      <c r="F146" s="216">
        <v>11</v>
      </c>
      <c r="G146" s="216">
        <v>11</v>
      </c>
      <c r="H146" s="221">
        <v>23539.01</v>
      </c>
      <c r="I146" s="221">
        <v>24161.54</v>
      </c>
      <c r="J146" s="16">
        <v>4.0000000000000002E-4</v>
      </c>
      <c r="K146" s="16">
        <v>4.0000000000000002E-4</v>
      </c>
      <c r="L146" s="221">
        <v>5.08</v>
      </c>
      <c r="M146" s="221">
        <v>5.0199999999999996</v>
      </c>
      <c r="N146" s="29">
        <v>129.38999999999999</v>
      </c>
      <c r="O146" s="34">
        <v>135.71</v>
      </c>
    </row>
    <row r="147" spans="1:15" x14ac:dyDescent="0.2">
      <c r="A147" s="90"/>
      <c r="B147" s="98" t="s">
        <v>95</v>
      </c>
      <c r="C147" s="155"/>
      <c r="D147" s="155"/>
      <c r="E147" s="155"/>
      <c r="F147" s="36">
        <v>13791</v>
      </c>
      <c r="G147" s="36">
        <v>13497</v>
      </c>
      <c r="H147" s="20">
        <v>58411473.710000001</v>
      </c>
      <c r="I147" s="20">
        <v>56624535.950000003</v>
      </c>
      <c r="J147" s="21"/>
      <c r="K147" s="21"/>
      <c r="L147" s="37">
        <v>6.83</v>
      </c>
      <c r="M147" s="37">
        <v>6.82</v>
      </c>
      <c r="N147" s="20">
        <v>172.25</v>
      </c>
      <c r="O147" s="39">
        <v>174.79</v>
      </c>
    </row>
    <row r="148" spans="1:15" s="106" customFormat="1" ht="11.25" x14ac:dyDescent="0.2">
      <c r="A148" s="209"/>
      <c r="B148" s="105"/>
      <c r="C148" s="105"/>
      <c r="D148" s="105"/>
      <c r="E148" s="105"/>
      <c r="F148" s="235"/>
      <c r="G148" s="235"/>
      <c r="H148" s="235"/>
      <c r="I148" s="235"/>
      <c r="J148" s="235"/>
      <c r="K148" s="235"/>
      <c r="L148" s="235"/>
      <c r="M148" s="235"/>
      <c r="N148" s="22"/>
      <c r="O148" s="249"/>
    </row>
    <row r="149" spans="1:15" s="106" customFormat="1" ht="12" thickBot="1" x14ac:dyDescent="0.25">
      <c r="A149" s="108"/>
      <c r="B149" s="109"/>
      <c r="C149" s="109"/>
      <c r="D149" s="109"/>
      <c r="E149" s="109"/>
      <c r="F149" s="236"/>
      <c r="G149" s="236"/>
      <c r="H149" s="236"/>
      <c r="I149" s="236"/>
      <c r="J149" s="236"/>
      <c r="K149" s="236"/>
      <c r="L149" s="236"/>
      <c r="M149" s="236"/>
      <c r="N149" s="236"/>
      <c r="O149" s="247"/>
    </row>
    <row r="150" spans="1:15" ht="13.5" thickBot="1" x14ac:dyDescent="0.25"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</row>
    <row r="151" spans="1:15" ht="15.75" x14ac:dyDescent="0.25">
      <c r="A151" s="69" t="s">
        <v>139</v>
      </c>
      <c r="B151" s="54"/>
      <c r="C151" s="54"/>
      <c r="D151" s="54"/>
      <c r="E151" s="54"/>
      <c r="F151" s="237"/>
      <c r="G151" s="237"/>
      <c r="H151" s="237"/>
      <c r="I151" s="237"/>
      <c r="J151" s="237"/>
      <c r="K151" s="237"/>
      <c r="L151" s="238"/>
      <c r="M151" s="159"/>
      <c r="N151" s="159"/>
      <c r="O151" s="159"/>
    </row>
    <row r="152" spans="1:15" ht="6.75" customHeight="1" x14ac:dyDescent="0.2">
      <c r="A152" s="71"/>
      <c r="F152" s="159"/>
      <c r="G152" s="159"/>
      <c r="H152" s="159"/>
      <c r="I152" s="159"/>
      <c r="J152" s="159"/>
      <c r="K152" s="159"/>
      <c r="L152" s="239"/>
      <c r="M152" s="159"/>
      <c r="N152" s="159"/>
      <c r="O152" s="159"/>
    </row>
    <row r="153" spans="1:15" x14ac:dyDescent="0.2">
      <c r="A153" s="72"/>
      <c r="B153" s="190"/>
      <c r="C153" s="190"/>
      <c r="D153" s="190"/>
      <c r="E153" s="141"/>
      <c r="F153" s="358" t="s">
        <v>87</v>
      </c>
      <c r="G153" s="360"/>
      <c r="H153" s="211" t="s">
        <v>100</v>
      </c>
      <c r="I153" s="241"/>
      <c r="J153" s="356" t="s">
        <v>140</v>
      </c>
      <c r="K153" s="356"/>
      <c r="L153" s="242" t="s">
        <v>21</v>
      </c>
      <c r="M153" s="159"/>
      <c r="N153" s="159"/>
      <c r="O153" s="159"/>
    </row>
    <row r="154" spans="1:15" x14ac:dyDescent="0.2">
      <c r="A154" s="72"/>
      <c r="B154" s="190"/>
      <c r="C154" s="190"/>
      <c r="D154" s="190"/>
      <c r="E154" s="141"/>
      <c r="F154" s="245" t="s">
        <v>104</v>
      </c>
      <c r="G154" s="245" t="s">
        <v>105</v>
      </c>
      <c r="H154" s="240" t="s">
        <v>104</v>
      </c>
      <c r="I154" s="240" t="s">
        <v>105</v>
      </c>
      <c r="J154" s="240" t="s">
        <v>104</v>
      </c>
      <c r="K154" s="240" t="s">
        <v>105</v>
      </c>
      <c r="L154" s="250"/>
      <c r="M154" s="159"/>
      <c r="N154" s="159"/>
      <c r="O154" s="159"/>
    </row>
    <row r="155" spans="1:15" x14ac:dyDescent="0.2">
      <c r="A155" s="114"/>
      <c r="B155" s="118" t="s">
        <v>141</v>
      </c>
      <c r="C155" s="118"/>
      <c r="D155" s="118"/>
      <c r="E155" s="118"/>
      <c r="F155" s="216">
        <v>292</v>
      </c>
      <c r="G155" s="216">
        <v>275</v>
      </c>
      <c r="H155" s="221">
        <v>1526512.57</v>
      </c>
      <c r="I155" s="29">
        <v>1487572.6</v>
      </c>
      <c r="J155" s="16">
        <v>2.6100000000000002E-2</v>
      </c>
      <c r="K155" s="42">
        <v>2.63E-2</v>
      </c>
      <c r="L155" s="251">
        <v>3.0623999999999998</v>
      </c>
      <c r="M155" s="159"/>
      <c r="N155" s="159"/>
      <c r="O155" s="159"/>
    </row>
    <row r="156" spans="1:15" x14ac:dyDescent="0.2">
      <c r="A156" s="71"/>
      <c r="B156" s="51" t="s">
        <v>142</v>
      </c>
      <c r="F156" s="216">
        <v>13499</v>
      </c>
      <c r="G156" s="216">
        <v>13222</v>
      </c>
      <c r="H156" s="221">
        <v>56884961.140000001</v>
      </c>
      <c r="I156" s="29">
        <v>55136963.350000001</v>
      </c>
      <c r="J156" s="16">
        <v>0.97389999999999999</v>
      </c>
      <c r="K156" s="18">
        <v>0.97370000000000001</v>
      </c>
      <c r="L156" s="252">
        <v>2.3296999999999999</v>
      </c>
      <c r="M156" s="159"/>
      <c r="N156" s="159"/>
      <c r="O156" s="159"/>
    </row>
    <row r="157" spans="1:15" x14ac:dyDescent="0.2">
      <c r="A157" s="71"/>
      <c r="B157" s="51" t="s">
        <v>143</v>
      </c>
      <c r="F157" s="216">
        <v>0</v>
      </c>
      <c r="G157" s="216">
        <v>0</v>
      </c>
      <c r="H157" s="221">
        <v>0</v>
      </c>
      <c r="I157" s="221">
        <v>0</v>
      </c>
      <c r="J157" s="16">
        <v>0</v>
      </c>
      <c r="K157" s="18">
        <v>0</v>
      </c>
      <c r="L157" s="252">
        <v>0</v>
      </c>
      <c r="M157" s="159"/>
      <c r="N157" s="159"/>
      <c r="O157" s="159"/>
    </row>
    <row r="158" spans="1:15" ht="13.5" thickBot="1" x14ac:dyDescent="0.25">
      <c r="A158" s="176"/>
      <c r="B158" s="253" t="s">
        <v>49</v>
      </c>
      <c r="C158" s="66"/>
      <c r="D158" s="66"/>
      <c r="E158" s="66"/>
      <c r="F158" s="43">
        <v>13791</v>
      </c>
      <c r="G158" s="43">
        <v>13497</v>
      </c>
      <c r="H158" s="44">
        <v>58411473.710000001</v>
      </c>
      <c r="I158" s="44">
        <v>56624535.950000003</v>
      </c>
      <c r="J158" s="45"/>
      <c r="K158" s="46"/>
      <c r="L158" s="254">
        <v>2.3490000000000002</v>
      </c>
      <c r="M158" s="159"/>
      <c r="N158" s="159"/>
      <c r="O158" s="159"/>
    </row>
    <row r="159" spans="1:15" s="255" customFormat="1" ht="11.25" x14ac:dyDescent="0.2">
      <c r="A159" s="10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</row>
    <row r="160" spans="1:15" s="255" customFormat="1" ht="11.25" x14ac:dyDescent="0.2">
      <c r="A160" s="10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</row>
    <row r="161" spans="1:16" ht="13.5" thickBot="1" x14ac:dyDescent="0.25"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</row>
    <row r="162" spans="1:16" ht="15.75" x14ac:dyDescent="0.25">
      <c r="A162" s="69" t="s">
        <v>144</v>
      </c>
      <c r="B162" s="244"/>
      <c r="C162" s="257"/>
      <c r="D162" s="70"/>
      <c r="E162" s="70"/>
      <c r="F162" s="182" t="s">
        <v>145</v>
      </c>
    </row>
    <row r="163" spans="1:16" ht="13.5" thickBot="1" x14ac:dyDescent="0.25">
      <c r="A163" s="176" t="s">
        <v>146</v>
      </c>
      <c r="B163" s="176"/>
      <c r="C163" s="258"/>
      <c r="D163" s="258"/>
      <c r="E163" s="258"/>
      <c r="F163" s="259">
        <v>568021582.14999998</v>
      </c>
    </row>
    <row r="164" spans="1:16" x14ac:dyDescent="0.2">
      <c r="C164" s="260"/>
      <c r="D164" s="260"/>
      <c r="E164" s="260"/>
      <c r="F164" s="261"/>
    </row>
    <row r="165" spans="1:16" x14ac:dyDescent="0.2">
      <c r="A165" s="262"/>
      <c r="B165" s="262"/>
      <c r="C165" s="262"/>
      <c r="D165" s="262"/>
      <c r="E165" s="262"/>
      <c r="F165" s="263"/>
      <c r="G165" s="264"/>
      <c r="H165" s="264"/>
      <c r="I165" s="264"/>
      <c r="J165" s="264"/>
      <c r="K165" s="264"/>
      <c r="L165" s="265"/>
      <c r="M165" s="265"/>
      <c r="N165" s="265"/>
      <c r="O165" s="265"/>
      <c r="P165" s="266"/>
    </row>
    <row r="166" spans="1:16" x14ac:dyDescent="0.2">
      <c r="A166" s="262"/>
      <c r="B166" s="262"/>
      <c r="C166" s="262"/>
      <c r="D166" s="262"/>
      <c r="E166" s="262"/>
      <c r="F166" s="262"/>
      <c r="L166" s="138"/>
      <c r="M166" s="138"/>
      <c r="N166" s="138"/>
      <c r="O166" s="138"/>
    </row>
    <row r="167" spans="1:16" x14ac:dyDescent="0.2">
      <c r="F167" s="231"/>
      <c r="G167" s="231"/>
      <c r="H167" s="68"/>
      <c r="I167" s="68"/>
      <c r="J167" s="68"/>
      <c r="K167" s="68"/>
      <c r="L167" s="267"/>
      <c r="M167" s="267"/>
      <c r="N167" s="267"/>
      <c r="O167" s="267"/>
    </row>
    <row r="168" spans="1:16" x14ac:dyDescent="0.2">
      <c r="F168" s="231"/>
      <c r="G168" s="231"/>
      <c r="H168" s="68"/>
      <c r="I168" s="68"/>
      <c r="J168" s="68"/>
      <c r="K168" s="68"/>
      <c r="L168" s="267"/>
      <c r="M168" s="267"/>
      <c r="N168" s="267"/>
      <c r="O168" s="267"/>
    </row>
    <row r="169" spans="1:16" x14ac:dyDescent="0.2">
      <c r="F169" s="68"/>
      <c r="G169" s="68"/>
      <c r="H169" s="68"/>
      <c r="I169" s="68"/>
      <c r="J169" s="68"/>
      <c r="K169" s="68"/>
      <c r="L169" s="268"/>
      <c r="M169" s="268"/>
      <c r="N169" s="268"/>
      <c r="O169" s="268"/>
    </row>
    <row r="171" spans="1:16" x14ac:dyDescent="0.2">
      <c r="F171" s="68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69:O169">
    <cfRule type="containsText" dxfId="0" priority="1" operator="containsText" text="TRUE">
      <formula>NOT(ISERROR(SEARCH("TRUE",F169)))</formula>
    </cfRule>
  </conditionalFormatting>
  <hyperlinks>
    <hyperlink ref="D10" r:id="rId1" xr:uid="{42B0FD2D-BC5E-428A-B76B-C0D9AF6D86D9}"/>
    <hyperlink ref="D11" r:id="rId2" xr:uid="{B534540E-86DC-4DD5-AF5A-BEFEAF23F408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4CBA-F5C6-463F-BD73-E5F91D267B36}">
  <sheetPr>
    <pageSetUpPr fitToPage="1"/>
  </sheetPr>
  <dimension ref="A1:X147"/>
  <sheetViews>
    <sheetView zoomScaleNormal="100" zoomScalePageLayoutView="55" workbookViewId="0">
      <selection activeCell="N23" sqref="N23:N35"/>
    </sheetView>
  </sheetViews>
  <sheetFormatPr defaultColWidth="9.140625" defaultRowHeight="12.75" x14ac:dyDescent="0.2"/>
  <cols>
    <col min="1" max="2" width="3.140625" style="51" customWidth="1"/>
    <col min="3" max="3" width="14.42578125" style="51" customWidth="1"/>
    <col min="4" max="4" width="13.140625" style="51" customWidth="1"/>
    <col min="5" max="5" width="12.85546875" style="51" customWidth="1"/>
    <col min="6" max="6" width="11.7109375" style="51" customWidth="1"/>
    <col min="7" max="7" width="15.85546875" style="51" bestFit="1" customWidth="1"/>
    <col min="8" max="8" width="19.28515625" style="51" customWidth="1"/>
    <col min="9" max="9" width="15.140625" style="51" bestFit="1" customWidth="1"/>
    <col min="10" max="11" width="14.42578125" style="51" customWidth="1"/>
    <col min="12" max="12" width="15.7109375" style="51" bestFit="1" customWidth="1"/>
    <col min="13" max="13" width="14.42578125" style="51" customWidth="1"/>
    <col min="14" max="14" width="17.140625" style="51" customWidth="1"/>
    <col min="15" max="15" width="3.7109375" style="51" customWidth="1"/>
    <col min="16" max="16" width="15.28515625" style="51" customWidth="1"/>
    <col min="17" max="17" width="28.85546875" style="51" bestFit="1" customWidth="1"/>
    <col min="18" max="18" width="15.7109375" style="51" bestFit="1" customWidth="1"/>
    <col min="19" max="19" width="18.28515625" style="51" bestFit="1" customWidth="1"/>
    <col min="20" max="20" width="17.7109375" style="51" bestFit="1" customWidth="1"/>
    <col min="21" max="21" width="14.42578125" style="51" customWidth="1"/>
    <col min="22" max="22" width="13.7109375" style="51" bestFit="1" customWidth="1"/>
    <col min="23" max="23" width="14.140625" style="51" bestFit="1" customWidth="1"/>
    <col min="24" max="24" width="13.140625" style="51" bestFit="1" customWidth="1"/>
    <col min="25" max="38" width="10.85546875" style="51" customWidth="1"/>
    <col min="39" max="39" width="2.7109375" style="51" customWidth="1"/>
    <col min="40" max="16384" width="9.140625" style="51"/>
  </cols>
  <sheetData>
    <row r="1" spans="1:21" ht="15.75" x14ac:dyDescent="0.25">
      <c r="A1" s="53" t="s">
        <v>0</v>
      </c>
    </row>
    <row r="2" spans="1:21" ht="15.75" customHeight="1" x14ac:dyDescent="0.25">
      <c r="A2" s="53" t="s">
        <v>147</v>
      </c>
      <c r="S2" s="269"/>
      <c r="T2" s="269"/>
      <c r="U2" s="269"/>
    </row>
    <row r="3" spans="1:21" ht="15.75" x14ac:dyDescent="0.25">
      <c r="A3" s="53" t="s">
        <v>5</v>
      </c>
      <c r="R3" s="269"/>
      <c r="S3" s="269"/>
      <c r="T3" s="269"/>
      <c r="U3" s="269"/>
    </row>
    <row r="4" spans="1:21" ht="13.5" thickBot="1" x14ac:dyDescent="0.25">
      <c r="R4" s="269"/>
      <c r="S4" s="269"/>
      <c r="T4" s="269"/>
      <c r="U4" s="269"/>
    </row>
    <row r="5" spans="1:21" x14ac:dyDescent="0.2">
      <c r="B5" s="342" t="s">
        <v>6</v>
      </c>
      <c r="C5" s="343"/>
      <c r="D5" s="343"/>
      <c r="E5" s="362">
        <v>45257</v>
      </c>
      <c r="F5" s="362"/>
      <c r="G5" s="363"/>
      <c r="H5" s="270"/>
      <c r="R5" s="269"/>
      <c r="S5" s="269"/>
      <c r="T5" s="269"/>
      <c r="U5" s="269"/>
    </row>
    <row r="6" spans="1:21" ht="13.5" thickBot="1" x14ac:dyDescent="0.25">
      <c r="B6" s="348" t="s">
        <v>148</v>
      </c>
      <c r="C6" s="349"/>
      <c r="D6" s="349"/>
      <c r="E6" s="364">
        <v>45230</v>
      </c>
      <c r="F6" s="364"/>
      <c r="G6" s="365"/>
      <c r="R6" s="269"/>
      <c r="S6" s="269"/>
      <c r="T6" s="269"/>
      <c r="U6" s="269"/>
    </row>
    <row r="9" spans="1:21" ht="15.75" thickBot="1" x14ac:dyDescent="0.3">
      <c r="A9" s="271"/>
      <c r="S9" s="117"/>
    </row>
    <row r="10" spans="1:21" ht="15.75" customHeight="1" thickBot="1" x14ac:dyDescent="0.25">
      <c r="J10" s="181"/>
      <c r="K10" s="54"/>
      <c r="L10" s="54"/>
      <c r="M10" s="54"/>
      <c r="N10" s="55"/>
    </row>
    <row r="11" spans="1:21" ht="18" thickBot="1" x14ac:dyDescent="0.3">
      <c r="A11" s="272" t="s">
        <v>149</v>
      </c>
      <c r="B11" s="273"/>
      <c r="C11" s="273"/>
      <c r="D11" s="273"/>
      <c r="E11" s="273"/>
      <c r="F11" s="273"/>
      <c r="G11" s="273"/>
      <c r="H11" s="180"/>
      <c r="J11" s="146" t="s">
        <v>150</v>
      </c>
      <c r="N11" s="274">
        <v>45230</v>
      </c>
      <c r="O11" s="275"/>
    </row>
    <row r="12" spans="1:21" x14ac:dyDescent="0.2">
      <c r="A12" s="146"/>
      <c r="H12" s="276"/>
      <c r="J12" s="71" t="s">
        <v>151</v>
      </c>
      <c r="N12" s="164">
        <v>0</v>
      </c>
      <c r="O12" s="68"/>
    </row>
    <row r="13" spans="1:21" x14ac:dyDescent="0.2">
      <c r="A13" s="71"/>
      <c r="B13" s="51" t="s">
        <v>152</v>
      </c>
      <c r="H13" s="164">
        <v>2919744.3899999931</v>
      </c>
      <c r="J13" s="71" t="s">
        <v>153</v>
      </c>
      <c r="N13" s="164">
        <v>22376.34</v>
      </c>
      <c r="O13" s="68"/>
      <c r="Q13" s="277"/>
    </row>
    <row r="14" spans="1:21" x14ac:dyDescent="0.2">
      <c r="A14" s="71"/>
      <c r="B14" s="51" t="s">
        <v>154</v>
      </c>
      <c r="F14" s="278"/>
      <c r="H14" s="164">
        <v>0</v>
      </c>
      <c r="J14" s="71" t="s">
        <v>155</v>
      </c>
      <c r="N14" s="164">
        <v>2320.52</v>
      </c>
      <c r="O14" s="68"/>
      <c r="P14" s="265"/>
      <c r="Q14" s="265"/>
      <c r="R14" s="265"/>
    </row>
    <row r="15" spans="1:21" x14ac:dyDescent="0.2">
      <c r="A15" s="71"/>
      <c r="B15" s="51" t="s">
        <v>156</v>
      </c>
      <c r="H15" s="164">
        <v>851313.01</v>
      </c>
      <c r="J15" s="71" t="s">
        <v>157</v>
      </c>
      <c r="N15" s="164">
        <v>7148.85</v>
      </c>
      <c r="O15" s="68"/>
      <c r="Q15" s="117"/>
    </row>
    <row r="16" spans="1:21" x14ac:dyDescent="0.2">
      <c r="A16" s="71"/>
      <c r="C16" s="51" t="s">
        <v>158</v>
      </c>
      <c r="H16" s="164">
        <v>0</v>
      </c>
      <c r="J16" s="71" t="s">
        <v>159</v>
      </c>
      <c r="N16" s="187">
        <v>0</v>
      </c>
      <c r="O16" s="68"/>
    </row>
    <row r="17" spans="1:21" ht="13.5" thickBot="1" x14ac:dyDescent="0.25">
      <c r="A17" s="71"/>
      <c r="B17" s="51" t="s">
        <v>160</v>
      </c>
      <c r="H17" s="164">
        <v>10670.77</v>
      </c>
      <c r="I17" s="279"/>
      <c r="J17" s="176"/>
      <c r="K17" s="253" t="s">
        <v>161</v>
      </c>
      <c r="L17" s="66"/>
      <c r="M17" s="66"/>
      <c r="N17" s="280">
        <v>31845.71</v>
      </c>
      <c r="O17" s="68"/>
    </row>
    <row r="18" spans="1:21" x14ac:dyDescent="0.2">
      <c r="A18" s="71"/>
      <c r="B18" s="51" t="s">
        <v>162</v>
      </c>
      <c r="H18" s="164">
        <v>0</v>
      </c>
      <c r="O18" s="68"/>
    </row>
    <row r="19" spans="1:21" x14ac:dyDescent="0.2">
      <c r="A19" s="71"/>
      <c r="B19" s="51" t="s">
        <v>163</v>
      </c>
      <c r="H19" s="164">
        <v>0</v>
      </c>
      <c r="O19" s="68"/>
    </row>
    <row r="20" spans="1:21" x14ac:dyDescent="0.2">
      <c r="A20" s="71"/>
      <c r="B20" s="51" t="s">
        <v>164</v>
      </c>
      <c r="H20" s="164">
        <v>385414.25</v>
      </c>
      <c r="I20" s="68"/>
      <c r="O20" s="68"/>
    </row>
    <row r="21" spans="1:21" x14ac:dyDescent="0.2">
      <c r="A21" s="71"/>
      <c r="B21" s="51" t="s">
        <v>165</v>
      </c>
      <c r="H21" s="164"/>
      <c r="R21" s="165"/>
    </row>
    <row r="22" spans="1:21" ht="13.5" thickBot="1" x14ac:dyDescent="0.25">
      <c r="A22" s="71"/>
      <c r="B22" s="51" t="s">
        <v>166</v>
      </c>
      <c r="H22" s="164">
        <v>0</v>
      </c>
      <c r="N22" s="68"/>
    </row>
    <row r="23" spans="1:21" x14ac:dyDescent="0.2">
      <c r="A23" s="71"/>
      <c r="B23" s="51" t="s">
        <v>167</v>
      </c>
      <c r="H23" s="164"/>
      <c r="J23" s="181" t="s">
        <v>168</v>
      </c>
      <c r="K23" s="54"/>
      <c r="L23" s="54"/>
      <c r="M23" s="54"/>
      <c r="N23" s="281">
        <v>45230</v>
      </c>
      <c r="O23" s="260"/>
      <c r="P23" s="163"/>
      <c r="U23" s="117"/>
    </row>
    <row r="24" spans="1:21" x14ac:dyDescent="0.2">
      <c r="A24" s="71"/>
      <c r="B24" s="51" t="s">
        <v>169</v>
      </c>
      <c r="H24" s="164"/>
      <c r="J24" s="71"/>
      <c r="N24" s="164"/>
      <c r="P24" s="163"/>
    </row>
    <row r="25" spans="1:21" x14ac:dyDescent="0.2">
      <c r="A25" s="71"/>
      <c r="B25" s="51" t="s">
        <v>170</v>
      </c>
      <c r="H25" s="164"/>
      <c r="J25" s="282" t="s">
        <v>171</v>
      </c>
      <c r="N25" s="283">
        <v>163182.48000000001</v>
      </c>
      <c r="P25" s="163"/>
    </row>
    <row r="26" spans="1:21" x14ac:dyDescent="0.2">
      <c r="A26" s="71"/>
      <c r="B26" s="51" t="s">
        <v>172</v>
      </c>
      <c r="H26" s="164"/>
      <c r="J26" s="282" t="s">
        <v>173</v>
      </c>
      <c r="N26" s="283">
        <v>127431066.43000001</v>
      </c>
      <c r="P26" s="163"/>
    </row>
    <row r="27" spans="1:21" x14ac:dyDescent="0.2">
      <c r="A27" s="71"/>
      <c r="B27" s="51" t="s">
        <v>174</v>
      </c>
      <c r="H27" s="164">
        <v>50203177.850000001</v>
      </c>
      <c r="J27" s="282" t="s">
        <v>175</v>
      </c>
      <c r="N27" s="284">
        <v>0.2243</v>
      </c>
      <c r="O27" s="285"/>
      <c r="P27" s="286"/>
    </row>
    <row r="28" spans="1:21" x14ac:dyDescent="0.2">
      <c r="A28" s="71"/>
      <c r="H28" s="58"/>
      <c r="J28" s="282" t="s">
        <v>176</v>
      </c>
      <c r="N28" s="284">
        <v>2.2605</v>
      </c>
      <c r="P28" s="286"/>
    </row>
    <row r="29" spans="1:21" x14ac:dyDescent="0.2">
      <c r="A29" s="71"/>
      <c r="C29" s="117" t="s">
        <v>177</v>
      </c>
      <c r="H29" s="287">
        <v>53519007.259999998</v>
      </c>
      <c r="I29" s="68"/>
      <c r="J29" s="282"/>
      <c r="N29" s="283"/>
      <c r="P29" s="163"/>
    </row>
    <row r="30" spans="1:21" ht="13.5" thickBot="1" x14ac:dyDescent="0.25">
      <c r="A30" s="71"/>
      <c r="C30" s="117"/>
      <c r="H30" s="58"/>
      <c r="J30" s="282" t="s">
        <v>178</v>
      </c>
      <c r="N30" s="283">
        <v>385414.25</v>
      </c>
      <c r="P30" s="163"/>
    </row>
    <row r="31" spans="1:21" x14ac:dyDescent="0.2">
      <c r="A31" s="288" t="s">
        <v>179</v>
      </c>
      <c r="B31" s="289"/>
      <c r="C31" s="290"/>
      <c r="D31" s="289"/>
      <c r="E31" s="289"/>
      <c r="F31" s="289"/>
      <c r="G31" s="289"/>
      <c r="H31" s="291"/>
      <c r="J31" s="282" t="s">
        <v>180</v>
      </c>
      <c r="N31" s="283">
        <v>0</v>
      </c>
      <c r="P31" s="163"/>
    </row>
    <row r="32" spans="1:21" ht="14.25" x14ac:dyDescent="0.2">
      <c r="A32" s="104"/>
      <c r="B32" s="255"/>
      <c r="C32" s="255"/>
      <c r="D32" s="255"/>
      <c r="E32" s="255"/>
      <c r="F32" s="255"/>
      <c r="G32" s="255"/>
      <c r="H32" s="292"/>
      <c r="J32" s="71" t="s">
        <v>181</v>
      </c>
      <c r="N32" s="283">
        <v>126488528.83</v>
      </c>
      <c r="P32" s="163"/>
    </row>
    <row r="33" spans="1:19" ht="15" thickBot="1" x14ac:dyDescent="0.25">
      <c r="A33" s="108"/>
      <c r="B33" s="293"/>
      <c r="C33" s="293"/>
      <c r="D33" s="293"/>
      <c r="E33" s="293"/>
      <c r="F33" s="293"/>
      <c r="G33" s="294"/>
      <c r="H33" s="295"/>
      <c r="J33" s="71" t="s">
        <v>182</v>
      </c>
      <c r="N33" s="284">
        <v>0.99260000000000004</v>
      </c>
      <c r="P33" s="286"/>
    </row>
    <row r="34" spans="1:19" s="255" customFormat="1" x14ac:dyDescent="0.2">
      <c r="A34" s="106"/>
      <c r="J34" s="71" t="s">
        <v>183</v>
      </c>
      <c r="K34" s="51"/>
      <c r="L34" s="51"/>
      <c r="M34" s="51"/>
      <c r="N34" s="284">
        <v>1.6999999999999999E-3</v>
      </c>
      <c r="P34" s="286"/>
      <c r="Q34" s="51"/>
    </row>
    <row r="35" spans="1:19" s="255" customFormat="1" ht="13.5" thickBot="1" x14ac:dyDescent="0.25">
      <c r="G35" s="296"/>
      <c r="J35" s="297" t="s">
        <v>184</v>
      </c>
      <c r="K35" s="298"/>
      <c r="L35" s="298"/>
      <c r="M35" s="298"/>
      <c r="N35" s="299">
        <v>0</v>
      </c>
      <c r="Q35" s="51"/>
    </row>
    <row r="36" spans="1:19" s="255" customFormat="1" x14ac:dyDescent="0.2">
      <c r="H36" s="300"/>
      <c r="J36" s="301" t="s">
        <v>185</v>
      </c>
      <c r="K36" s="118"/>
      <c r="L36" s="118"/>
      <c r="M36" s="118"/>
      <c r="N36" s="302"/>
      <c r="Q36" s="135"/>
      <c r="R36" s="68"/>
    </row>
    <row r="37" spans="1:19" s="255" customFormat="1" ht="13.5" thickBot="1" x14ac:dyDescent="0.25">
      <c r="H37" s="296"/>
      <c r="J37" s="339" t="s">
        <v>186</v>
      </c>
      <c r="K37" s="340"/>
      <c r="L37" s="340"/>
      <c r="M37" s="340"/>
      <c r="N37" s="341"/>
      <c r="O37" s="158"/>
      <c r="Q37" s="106"/>
      <c r="R37" s="68"/>
    </row>
    <row r="38" spans="1:19" s="255" customFormat="1" x14ac:dyDescent="0.2">
      <c r="J38" s="106"/>
      <c r="K38" s="117"/>
      <c r="L38" s="51"/>
      <c r="M38" s="51"/>
      <c r="N38" s="51"/>
      <c r="O38" s="51"/>
      <c r="R38" s="68"/>
      <c r="S38" s="296"/>
    </row>
    <row r="39" spans="1:19" ht="13.5" thickBot="1" x14ac:dyDescent="0.25">
      <c r="R39" s="68"/>
    </row>
    <row r="40" spans="1:19" ht="15.75" thickBot="1" x14ac:dyDescent="0.3">
      <c r="A40" s="272" t="s">
        <v>187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180"/>
      <c r="R40" s="68"/>
      <c r="S40" s="68"/>
    </row>
    <row r="41" spans="1:19" ht="15.75" thickBot="1" x14ac:dyDescent="0.3">
      <c r="A41" s="303"/>
      <c r="N41" s="58"/>
      <c r="Q41" s="255"/>
      <c r="R41" s="68"/>
    </row>
    <row r="42" spans="1:19" x14ac:dyDescent="0.2">
      <c r="A42" s="24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S42" s="68"/>
    </row>
    <row r="43" spans="1:19" x14ac:dyDescent="0.2">
      <c r="A43" s="146" t="s">
        <v>188</v>
      </c>
      <c r="L43" s="304" t="s">
        <v>189</v>
      </c>
      <c r="M43" s="155"/>
      <c r="N43" s="305" t="s">
        <v>190</v>
      </c>
      <c r="O43" s="306"/>
      <c r="R43" s="68"/>
    </row>
    <row r="44" spans="1:19" x14ac:dyDescent="0.2">
      <c r="A44" s="71"/>
      <c r="N44" s="58"/>
      <c r="Q44" s="307"/>
    </row>
    <row r="45" spans="1:19" x14ac:dyDescent="0.2">
      <c r="A45" s="71"/>
      <c r="B45" s="117" t="s">
        <v>177</v>
      </c>
      <c r="L45" s="68"/>
      <c r="M45" s="68"/>
      <c r="N45" s="164">
        <v>53519007.259999998</v>
      </c>
      <c r="Q45" s="307"/>
    </row>
    <row r="46" spans="1:19" x14ac:dyDescent="0.2">
      <c r="A46" s="71"/>
      <c r="L46" s="68"/>
      <c r="M46" s="68"/>
      <c r="N46" s="164"/>
      <c r="O46" s="68"/>
      <c r="Q46" s="307"/>
    </row>
    <row r="47" spans="1:19" x14ac:dyDescent="0.2">
      <c r="A47" s="71"/>
      <c r="B47" s="117" t="s">
        <v>191</v>
      </c>
      <c r="L47" s="68">
        <v>7148.85</v>
      </c>
      <c r="M47" s="68"/>
      <c r="N47" s="164">
        <v>53511858.409999996</v>
      </c>
      <c r="O47" s="68"/>
      <c r="Q47" s="308"/>
    </row>
    <row r="48" spans="1:19" x14ac:dyDescent="0.2">
      <c r="A48" s="71"/>
      <c r="L48" s="68"/>
      <c r="M48" s="68"/>
      <c r="N48" s="164"/>
      <c r="O48" s="68"/>
      <c r="Q48" s="308"/>
    </row>
    <row r="49" spans="1:24" x14ac:dyDescent="0.2">
      <c r="A49" s="71"/>
      <c r="B49" s="117" t="s">
        <v>192</v>
      </c>
      <c r="L49" s="68">
        <v>0</v>
      </c>
      <c r="M49" s="68"/>
      <c r="N49" s="164">
        <v>53511858.409999996</v>
      </c>
      <c r="O49" s="68"/>
      <c r="Q49" s="307"/>
    </row>
    <row r="50" spans="1:24" x14ac:dyDescent="0.2">
      <c r="A50" s="71"/>
      <c r="L50" s="68"/>
      <c r="M50" s="68"/>
      <c r="N50" s="164"/>
      <c r="O50" s="68"/>
      <c r="Q50" s="307"/>
    </row>
    <row r="51" spans="1:24" x14ac:dyDescent="0.2">
      <c r="A51" s="71"/>
      <c r="B51" s="117" t="s">
        <v>193</v>
      </c>
      <c r="L51" s="68">
        <v>22376.34</v>
      </c>
      <c r="M51" s="68"/>
      <c r="N51" s="164">
        <v>53489482.069999993</v>
      </c>
      <c r="O51" s="68"/>
      <c r="Q51" s="308"/>
    </row>
    <row r="52" spans="1:24" x14ac:dyDescent="0.2">
      <c r="A52" s="71"/>
      <c r="L52" s="68"/>
      <c r="M52" s="68"/>
      <c r="N52" s="164"/>
      <c r="O52" s="68"/>
      <c r="Q52" s="308"/>
    </row>
    <row r="53" spans="1:24" x14ac:dyDescent="0.2">
      <c r="A53" s="71"/>
      <c r="B53" s="117" t="s">
        <v>194</v>
      </c>
      <c r="L53" s="68">
        <v>2320.52</v>
      </c>
      <c r="M53" s="68"/>
      <c r="N53" s="164">
        <v>53487161.54999999</v>
      </c>
      <c r="O53" s="68"/>
    </row>
    <row r="54" spans="1:24" x14ac:dyDescent="0.2">
      <c r="A54" s="71"/>
      <c r="L54" s="68"/>
      <c r="M54" s="68"/>
      <c r="N54" s="164"/>
      <c r="O54" s="68"/>
    </row>
    <row r="55" spans="1:24" x14ac:dyDescent="0.2">
      <c r="A55" s="71"/>
      <c r="B55" s="117" t="s">
        <v>195</v>
      </c>
      <c r="L55" s="68">
        <v>202374.55</v>
      </c>
      <c r="M55" s="68"/>
      <c r="N55" s="164">
        <v>53284786.999999993</v>
      </c>
      <c r="O55" s="68"/>
    </row>
    <row r="56" spans="1:24" x14ac:dyDescent="0.2">
      <c r="A56" s="71"/>
      <c r="L56" s="68"/>
      <c r="M56" s="68"/>
      <c r="N56" s="164"/>
      <c r="O56" s="68"/>
    </row>
    <row r="57" spans="1:24" x14ac:dyDescent="0.2">
      <c r="A57" s="71"/>
      <c r="B57" s="117" t="s">
        <v>196</v>
      </c>
      <c r="L57" s="68">
        <v>22000.28</v>
      </c>
      <c r="M57" s="68"/>
      <c r="N57" s="164">
        <v>53262786.719999991</v>
      </c>
      <c r="O57" s="68"/>
      <c r="Q57" s="68"/>
    </row>
    <row r="58" spans="1:24" x14ac:dyDescent="0.2">
      <c r="A58" s="71"/>
      <c r="L58" s="68"/>
      <c r="M58" s="68"/>
      <c r="N58" s="164"/>
      <c r="O58" s="68"/>
      <c r="Q58" s="309"/>
      <c r="S58" s="361"/>
      <c r="T58" s="361"/>
    </row>
    <row r="59" spans="1:24" x14ac:dyDescent="0.2">
      <c r="A59" s="71"/>
      <c r="B59" s="117" t="s">
        <v>197</v>
      </c>
      <c r="L59" s="68">
        <v>0</v>
      </c>
      <c r="M59" s="68"/>
      <c r="N59" s="164">
        <v>53262786.719999991</v>
      </c>
      <c r="O59" s="68"/>
    </row>
    <row r="60" spans="1:24" x14ac:dyDescent="0.2">
      <c r="A60" s="71"/>
      <c r="B60" s="117"/>
      <c r="L60" s="68"/>
      <c r="M60" s="68"/>
      <c r="N60" s="164"/>
      <c r="O60" s="68"/>
      <c r="P60" s="310"/>
      <c r="S60" s="311"/>
      <c r="T60" s="68"/>
      <c r="V60" s="68"/>
      <c r="W60" s="68"/>
      <c r="X60" s="68"/>
    </row>
    <row r="61" spans="1:24" x14ac:dyDescent="0.2">
      <c r="A61" s="71"/>
      <c r="B61" s="117" t="s">
        <v>198</v>
      </c>
      <c r="L61" s="68">
        <v>53262786.719999999</v>
      </c>
      <c r="M61" s="68"/>
      <c r="N61" s="164">
        <v>0</v>
      </c>
      <c r="O61" s="68"/>
      <c r="P61" s="310"/>
      <c r="S61" s="311"/>
      <c r="T61" s="68"/>
      <c r="V61" s="68"/>
      <c r="W61" s="68"/>
      <c r="X61" s="68"/>
    </row>
    <row r="62" spans="1:24" x14ac:dyDescent="0.2">
      <c r="A62" s="71"/>
      <c r="B62" s="117"/>
      <c r="L62" s="68"/>
      <c r="M62" s="68"/>
      <c r="N62" s="164"/>
      <c r="O62" s="68"/>
      <c r="P62" s="310"/>
      <c r="S62" s="311"/>
      <c r="T62" s="68"/>
      <c r="V62" s="68"/>
      <c r="W62" s="68"/>
      <c r="X62" s="68"/>
    </row>
    <row r="63" spans="1:24" x14ac:dyDescent="0.2">
      <c r="A63" s="71"/>
      <c r="B63" s="117" t="s">
        <v>199</v>
      </c>
      <c r="L63" s="68">
        <v>0</v>
      </c>
      <c r="M63" s="68"/>
      <c r="N63" s="164">
        <v>0</v>
      </c>
      <c r="O63" s="68"/>
      <c r="P63" s="310"/>
      <c r="S63" s="311"/>
      <c r="T63" s="68"/>
      <c r="V63" s="68"/>
      <c r="W63" s="68"/>
      <c r="X63" s="68"/>
    </row>
    <row r="64" spans="1:24" x14ac:dyDescent="0.2">
      <c r="A64" s="71"/>
      <c r="B64" s="117"/>
      <c r="L64" s="68"/>
      <c r="M64" s="68"/>
      <c r="N64" s="164"/>
      <c r="O64" s="68"/>
      <c r="P64" s="310"/>
      <c r="S64" s="311"/>
      <c r="T64" s="68"/>
      <c r="V64" s="68"/>
      <c r="W64" s="68"/>
      <c r="X64" s="68"/>
    </row>
    <row r="65" spans="1:24" x14ac:dyDescent="0.2">
      <c r="A65" s="71"/>
      <c r="B65" s="117" t="s">
        <v>200</v>
      </c>
      <c r="L65" s="68"/>
      <c r="M65" s="68"/>
      <c r="N65" s="164">
        <v>0</v>
      </c>
      <c r="O65" s="68"/>
      <c r="P65" s="310"/>
      <c r="S65" s="311"/>
      <c r="T65" s="68"/>
      <c r="V65" s="68"/>
      <c r="W65" s="68"/>
      <c r="X65" s="68"/>
    </row>
    <row r="66" spans="1:24" x14ac:dyDescent="0.2">
      <c r="A66" s="71"/>
      <c r="B66" s="117"/>
      <c r="N66" s="58"/>
      <c r="O66" s="68"/>
      <c r="P66" s="310"/>
      <c r="S66" s="311"/>
      <c r="T66" s="68"/>
      <c r="V66" s="68"/>
      <c r="W66" s="68"/>
      <c r="X66" s="68"/>
    </row>
    <row r="67" spans="1:24" x14ac:dyDescent="0.2">
      <c r="A67" s="71"/>
      <c r="B67" s="117" t="s">
        <v>201</v>
      </c>
      <c r="L67" s="68">
        <v>0</v>
      </c>
      <c r="N67" s="164">
        <v>0</v>
      </c>
      <c r="O67" s="68"/>
      <c r="P67" s="310"/>
      <c r="S67" s="311"/>
      <c r="T67" s="68"/>
      <c r="V67" s="68"/>
      <c r="W67" s="68"/>
      <c r="X67" s="68"/>
    </row>
    <row r="68" spans="1:24" x14ac:dyDescent="0.2">
      <c r="A68" s="71"/>
      <c r="B68" s="117"/>
      <c r="N68" s="58"/>
      <c r="O68" s="68"/>
      <c r="P68" s="310"/>
      <c r="S68" s="311"/>
      <c r="T68" s="68"/>
      <c r="V68" s="68"/>
      <c r="W68" s="68"/>
      <c r="X68" s="68"/>
    </row>
    <row r="69" spans="1:24" x14ac:dyDescent="0.2">
      <c r="A69" s="71"/>
      <c r="B69" s="117"/>
      <c r="N69" s="58"/>
      <c r="O69" s="68"/>
      <c r="P69" s="310"/>
      <c r="S69" s="311"/>
      <c r="T69" s="68"/>
      <c r="V69" s="68"/>
      <c r="W69" s="68"/>
      <c r="X69" s="68"/>
    </row>
    <row r="70" spans="1:24" x14ac:dyDescent="0.2">
      <c r="A70" s="71"/>
      <c r="B70" s="255"/>
      <c r="C70" s="312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58"/>
      <c r="O70" s="68"/>
      <c r="P70" s="310"/>
      <c r="S70" s="311"/>
      <c r="T70" s="68"/>
      <c r="V70" s="68"/>
    </row>
    <row r="71" spans="1:24" x14ac:dyDescent="0.2">
      <c r="A71" s="10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58"/>
      <c r="O71" s="68"/>
      <c r="P71" s="310"/>
      <c r="S71" s="311"/>
      <c r="T71" s="68"/>
      <c r="V71" s="68"/>
    </row>
    <row r="72" spans="1:24" ht="13.5" thickBot="1" x14ac:dyDescent="0.25">
      <c r="A72" s="108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8"/>
      <c r="P72" s="310"/>
      <c r="S72" s="313"/>
      <c r="T72" s="68"/>
      <c r="V72" s="68"/>
    </row>
    <row r="73" spans="1:24" ht="13.5" thickBot="1" x14ac:dyDescent="0.25">
      <c r="A73" s="71"/>
      <c r="B73" s="117"/>
      <c r="O73" s="68"/>
      <c r="Q73" s="117"/>
      <c r="R73" s="117"/>
      <c r="S73" s="261"/>
      <c r="T73" s="261"/>
    </row>
    <row r="74" spans="1:24" x14ac:dyDescent="0.2">
      <c r="A74" s="181" t="s">
        <v>202</v>
      </c>
      <c r="B74" s="54"/>
      <c r="C74" s="54"/>
      <c r="D74" s="54"/>
      <c r="E74" s="54"/>
      <c r="F74" s="54"/>
      <c r="G74" s="314" t="s">
        <v>203</v>
      </c>
      <c r="H74" s="314" t="s">
        <v>204</v>
      </c>
      <c r="I74" s="315" t="s">
        <v>205</v>
      </c>
      <c r="O74" s="68"/>
      <c r="P74" s="310"/>
      <c r="S74" s="313"/>
      <c r="T74" s="68"/>
    </row>
    <row r="75" spans="1:24" x14ac:dyDescent="0.2">
      <c r="A75" s="71"/>
      <c r="G75" s="172"/>
      <c r="H75" s="172"/>
      <c r="I75" s="58"/>
      <c r="O75" s="68"/>
      <c r="P75" s="310"/>
      <c r="S75" s="313"/>
      <c r="T75" s="68"/>
    </row>
    <row r="76" spans="1:24" x14ac:dyDescent="0.2">
      <c r="A76" s="71"/>
      <c r="B76" s="51" t="s">
        <v>206</v>
      </c>
      <c r="G76" s="86">
        <v>202374.55</v>
      </c>
      <c r="H76" s="86">
        <v>22000.28</v>
      </c>
      <c r="I76" s="164">
        <v>224374.83</v>
      </c>
      <c r="O76" s="68"/>
      <c r="P76" s="310"/>
      <c r="S76" s="313"/>
      <c r="T76" s="68"/>
    </row>
    <row r="77" spans="1:24" x14ac:dyDescent="0.2">
      <c r="A77" s="71"/>
      <c r="B77" s="51" t="s">
        <v>207</v>
      </c>
      <c r="G77" s="94">
        <v>202374.55</v>
      </c>
      <c r="H77" s="94">
        <v>22000.28</v>
      </c>
      <c r="I77" s="187">
        <v>224374.83</v>
      </c>
      <c r="O77" s="68"/>
      <c r="Q77" s="117"/>
      <c r="R77" s="117"/>
      <c r="S77" s="261"/>
      <c r="T77" s="261"/>
    </row>
    <row r="78" spans="1:24" x14ac:dyDescent="0.2">
      <c r="A78" s="71"/>
      <c r="C78" s="51" t="s">
        <v>208</v>
      </c>
      <c r="G78" s="86">
        <v>0</v>
      </c>
      <c r="H78" s="86">
        <v>0</v>
      </c>
      <c r="I78" s="164">
        <v>0</v>
      </c>
      <c r="O78" s="68"/>
      <c r="S78" s="68"/>
      <c r="T78" s="68"/>
    </row>
    <row r="79" spans="1:24" x14ac:dyDescent="0.2">
      <c r="A79" s="71"/>
      <c r="G79" s="172"/>
      <c r="H79" s="172"/>
      <c r="I79" s="58"/>
      <c r="O79" s="68"/>
      <c r="Q79" s="117"/>
      <c r="R79" s="117"/>
      <c r="S79" s="261"/>
      <c r="T79" s="261"/>
    </row>
    <row r="80" spans="1:24" x14ac:dyDescent="0.2">
      <c r="A80" s="71"/>
      <c r="B80" s="51" t="s">
        <v>209</v>
      </c>
      <c r="G80" s="86">
        <v>0</v>
      </c>
      <c r="H80" s="86">
        <v>0</v>
      </c>
      <c r="I80" s="164">
        <v>0</v>
      </c>
      <c r="O80" s="68"/>
      <c r="T80" s="68"/>
    </row>
    <row r="81" spans="1:21" x14ac:dyDescent="0.2">
      <c r="A81" s="71"/>
      <c r="B81" s="51" t="s">
        <v>210</v>
      </c>
      <c r="G81" s="94">
        <v>0</v>
      </c>
      <c r="H81" s="94">
        <v>0</v>
      </c>
      <c r="I81" s="187">
        <v>0</v>
      </c>
      <c r="O81" s="68"/>
      <c r="T81" s="68"/>
    </row>
    <row r="82" spans="1:21" x14ac:dyDescent="0.2">
      <c r="A82" s="71"/>
      <c r="C82" s="51" t="s">
        <v>211</v>
      </c>
      <c r="G82" s="86">
        <v>0</v>
      </c>
      <c r="H82" s="86"/>
      <c r="I82" s="164">
        <v>0</v>
      </c>
      <c r="O82" s="68"/>
    </row>
    <row r="83" spans="1:21" x14ac:dyDescent="0.2">
      <c r="A83" s="71"/>
      <c r="G83" s="172"/>
      <c r="H83" s="172"/>
      <c r="I83" s="58"/>
      <c r="O83" s="68"/>
    </row>
    <row r="84" spans="1:21" x14ac:dyDescent="0.2">
      <c r="A84" s="71"/>
      <c r="B84" s="51" t="s">
        <v>212</v>
      </c>
      <c r="G84" s="86">
        <v>53262786.719999999</v>
      </c>
      <c r="H84" s="86">
        <v>0</v>
      </c>
      <c r="I84" s="164">
        <v>53262786.719999999</v>
      </c>
      <c r="O84" s="68"/>
    </row>
    <row r="85" spans="1:21" x14ac:dyDescent="0.2">
      <c r="A85" s="71"/>
      <c r="B85" s="51" t="s">
        <v>213</v>
      </c>
      <c r="G85" s="94">
        <v>53262786.719999999</v>
      </c>
      <c r="H85" s="94">
        <v>0</v>
      </c>
      <c r="I85" s="187">
        <v>53262786.719999999</v>
      </c>
      <c r="O85" s="68"/>
    </row>
    <row r="86" spans="1:21" x14ac:dyDescent="0.2">
      <c r="A86" s="71"/>
      <c r="C86" s="51" t="s">
        <v>214</v>
      </c>
      <c r="G86" s="86">
        <v>0</v>
      </c>
      <c r="H86" s="86">
        <v>0</v>
      </c>
      <c r="I86" s="164">
        <v>0</v>
      </c>
      <c r="O86" s="68"/>
    </row>
    <row r="87" spans="1:21" s="255" customFormat="1" x14ac:dyDescent="0.2">
      <c r="A87" s="71"/>
      <c r="B87" s="51"/>
      <c r="C87" s="51"/>
      <c r="D87" s="51"/>
      <c r="E87" s="51"/>
      <c r="F87" s="51"/>
      <c r="G87" s="172"/>
      <c r="H87" s="172"/>
      <c r="I87" s="58"/>
      <c r="O87" s="51"/>
      <c r="Q87" s="51"/>
      <c r="R87" s="51"/>
      <c r="S87" s="51"/>
      <c r="T87" s="51"/>
      <c r="U87" s="51"/>
    </row>
    <row r="88" spans="1:21" x14ac:dyDescent="0.2">
      <c r="A88" s="71"/>
      <c r="C88" s="117" t="s">
        <v>215</v>
      </c>
      <c r="G88" s="86">
        <v>53465161.269999996</v>
      </c>
      <c r="H88" s="86">
        <v>22000.28</v>
      </c>
      <c r="I88" s="316">
        <v>53487161.549999997</v>
      </c>
      <c r="Q88" s="255"/>
      <c r="R88" s="255"/>
      <c r="S88" s="255"/>
      <c r="T88" s="255"/>
      <c r="U88" s="255"/>
    </row>
    <row r="89" spans="1:21" x14ac:dyDescent="0.2">
      <c r="A89" s="71"/>
      <c r="G89" s="172"/>
      <c r="H89" s="172"/>
      <c r="I89" s="58"/>
    </row>
    <row r="90" spans="1:21" ht="13.5" thickBot="1" x14ac:dyDescent="0.25">
      <c r="A90" s="176"/>
      <c r="B90" s="66"/>
      <c r="C90" s="66"/>
      <c r="D90" s="66"/>
      <c r="E90" s="66"/>
      <c r="F90" s="66"/>
      <c r="G90" s="178"/>
      <c r="H90" s="178"/>
      <c r="I90" s="67"/>
    </row>
    <row r="91" spans="1:21" x14ac:dyDescent="0.2">
      <c r="Q91" s="163"/>
    </row>
    <row r="92" spans="1:21" x14ac:dyDescent="0.2">
      <c r="P92" s="317"/>
      <c r="Q92" s="317"/>
    </row>
    <row r="93" spans="1:21" x14ac:dyDescent="0.2">
      <c r="O93" s="138"/>
      <c r="P93" s="317"/>
      <c r="Q93" s="317"/>
    </row>
    <row r="94" spans="1:21" x14ac:dyDescent="0.2">
      <c r="O94" s="138"/>
      <c r="P94" s="317"/>
      <c r="Q94" s="317"/>
    </row>
    <row r="95" spans="1:21" x14ac:dyDescent="0.2">
      <c r="P95" s="68"/>
      <c r="Q95" s="68"/>
    </row>
    <row r="96" spans="1:21" x14ac:dyDescent="0.2">
      <c r="P96" s="68"/>
      <c r="Q96" s="68"/>
      <c r="R96" s="68"/>
    </row>
    <row r="142" spans="6:11" x14ac:dyDescent="0.2">
      <c r="F142" s="264"/>
      <c r="G142" s="264"/>
      <c r="H142" s="265"/>
      <c r="I142" s="265"/>
      <c r="J142" s="232"/>
      <c r="K142" s="232"/>
    </row>
    <row r="143" spans="6:11" x14ac:dyDescent="0.2">
      <c r="F143" s="264"/>
      <c r="G143" s="264"/>
      <c r="H143" s="265"/>
      <c r="I143" s="265"/>
      <c r="J143" s="232"/>
      <c r="K143" s="232"/>
    </row>
    <row r="144" spans="6:11" x14ac:dyDescent="0.2">
      <c r="F144" s="264"/>
      <c r="G144" s="264"/>
      <c r="H144" s="265"/>
      <c r="I144" s="265"/>
      <c r="J144" s="232"/>
      <c r="K144" s="232"/>
    </row>
    <row r="145" spans="6:11" x14ac:dyDescent="0.2">
      <c r="H145" s="265"/>
      <c r="I145" s="265"/>
      <c r="J145" s="232"/>
      <c r="K145" s="232"/>
    </row>
    <row r="146" spans="6:11" x14ac:dyDescent="0.2">
      <c r="H146" s="265"/>
      <c r="I146" s="265"/>
      <c r="J146" s="232"/>
      <c r="K146" s="232"/>
    </row>
    <row r="147" spans="6:11" x14ac:dyDescent="0.2">
      <c r="F147" s="264"/>
      <c r="G147" s="264"/>
      <c r="H147" s="265"/>
      <c r="I147" s="265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75" bottom="0.75" header="0.3" footer="0.3"/>
  <pageSetup scale="39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A922-4C5F-4848-9DBC-56D7CFFC8A7A}">
  <sheetPr>
    <pageSetUpPr fitToPage="1"/>
  </sheetPr>
  <dimension ref="A1:K145"/>
  <sheetViews>
    <sheetView showGridLines="0" zoomScale="90" zoomScaleNormal="90" workbookViewId="0"/>
  </sheetViews>
  <sheetFormatPr defaultColWidth="9.140625" defaultRowHeight="12.75" x14ac:dyDescent="0.2"/>
  <cols>
    <col min="1" max="1" width="67.42578125" style="51" customWidth="1"/>
    <col min="2" max="2" width="18.7109375" style="51" customWidth="1"/>
    <col min="3" max="5" width="16.140625" style="51" bestFit="1" customWidth="1"/>
    <col min="6" max="6" width="9.140625" style="51"/>
    <col min="7" max="7" width="11.28515625" style="51" bestFit="1" customWidth="1"/>
    <col min="8" max="16384" width="9.140625" style="51"/>
  </cols>
  <sheetData>
    <row r="1" spans="1:5" x14ac:dyDescent="0.2">
      <c r="A1" s="318" t="s">
        <v>5</v>
      </c>
      <c r="B1" s="319"/>
    </row>
    <row r="2" spans="1:5" x14ac:dyDescent="0.2">
      <c r="A2" s="318" t="s">
        <v>216</v>
      </c>
      <c r="B2" s="319"/>
    </row>
    <row r="3" spans="1:5" x14ac:dyDescent="0.2">
      <c r="A3" s="320">
        <f>FFELP!D7</f>
        <v>45230</v>
      </c>
      <c r="B3" s="319"/>
    </row>
    <row r="4" spans="1:5" x14ac:dyDescent="0.2">
      <c r="A4" s="318" t="s">
        <v>217</v>
      </c>
      <c r="B4" s="319"/>
    </row>
    <row r="7" spans="1:5" x14ac:dyDescent="0.2">
      <c r="A7" s="321" t="s">
        <v>218</v>
      </c>
    </row>
    <row r="9" spans="1:5" x14ac:dyDescent="0.2">
      <c r="A9" s="322" t="s">
        <v>219</v>
      </c>
      <c r="B9" s="323">
        <v>3305158.6399999997</v>
      </c>
    </row>
    <row r="10" spans="1:5" x14ac:dyDescent="0.2">
      <c r="A10" s="322" t="s">
        <v>220</v>
      </c>
      <c r="B10" s="166"/>
    </row>
    <row r="11" spans="1:5" x14ac:dyDescent="0.2">
      <c r="A11" s="322" t="s">
        <v>221</v>
      </c>
      <c r="B11" s="324"/>
    </row>
    <row r="12" spans="1:5" x14ac:dyDescent="0.2">
      <c r="A12" s="322" t="s">
        <v>222</v>
      </c>
      <c r="B12" s="324">
        <v>55692490.130000003</v>
      </c>
    </row>
    <row r="13" spans="1:5" x14ac:dyDescent="0.2">
      <c r="A13" s="322" t="s">
        <v>223</v>
      </c>
      <c r="B13" s="324">
        <v>0</v>
      </c>
      <c r="C13" s="47"/>
      <c r="E13" s="48"/>
    </row>
    <row r="14" spans="1:5" x14ac:dyDescent="0.2">
      <c r="A14" s="322" t="s">
        <v>224</v>
      </c>
      <c r="B14" s="325">
        <f>SUM(B12:B13)</f>
        <v>55692490.130000003</v>
      </c>
      <c r="C14" s="49"/>
      <c r="D14" s="48"/>
    </row>
    <row r="15" spans="1:5" x14ac:dyDescent="0.2">
      <c r="A15" s="322"/>
      <c r="B15" s="324"/>
    </row>
    <row r="16" spans="1:5" x14ac:dyDescent="0.2">
      <c r="A16" s="322" t="s">
        <v>225</v>
      </c>
      <c r="B16" s="324">
        <v>3826810.06</v>
      </c>
    </row>
    <row r="17" spans="1:7" x14ac:dyDescent="0.2">
      <c r="A17" s="322" t="s">
        <v>226</v>
      </c>
      <c r="B17" s="324">
        <v>42325.66</v>
      </c>
    </row>
    <row r="18" spans="1:7" x14ac:dyDescent="0.2">
      <c r="A18" s="322" t="s">
        <v>227</v>
      </c>
      <c r="B18" s="324"/>
    </row>
    <row r="19" spans="1:7" x14ac:dyDescent="0.2">
      <c r="B19" s="326"/>
    </row>
    <row r="20" spans="1:7" ht="13.5" thickBot="1" x14ac:dyDescent="0.25">
      <c r="A20" s="321" t="s">
        <v>82</v>
      </c>
      <c r="B20" s="327">
        <f>B9+B14+B16+B17</f>
        <v>62866784.490000002</v>
      </c>
      <c r="C20" s="49"/>
      <c r="D20" s="48"/>
      <c r="E20" s="48"/>
      <c r="G20" s="328"/>
    </row>
    <row r="21" spans="1:7" ht="13.5" thickTop="1" x14ac:dyDescent="0.2">
      <c r="B21" s="166"/>
    </row>
    <row r="22" spans="1:7" x14ac:dyDescent="0.2">
      <c r="B22" s="166"/>
    </row>
    <row r="23" spans="1:7" x14ac:dyDescent="0.2">
      <c r="A23" s="321" t="s">
        <v>228</v>
      </c>
      <c r="B23" s="166"/>
    </row>
    <row r="24" spans="1:7" x14ac:dyDescent="0.2">
      <c r="B24" s="166"/>
    </row>
    <row r="25" spans="1:7" x14ac:dyDescent="0.2">
      <c r="A25" s="322" t="s">
        <v>229</v>
      </c>
      <c r="B25" s="329"/>
    </row>
    <row r="26" spans="1:7" x14ac:dyDescent="0.2">
      <c r="A26" s="322" t="s">
        <v>230</v>
      </c>
      <c r="B26" s="323">
        <v>52438569.159999996</v>
      </c>
    </row>
    <row r="27" spans="1:7" x14ac:dyDescent="0.2">
      <c r="A27" s="322" t="s">
        <v>231</v>
      </c>
      <c r="B27" s="324">
        <v>-21811.119999999999</v>
      </c>
    </row>
    <row r="28" spans="1:7" x14ac:dyDescent="0.2">
      <c r="A28" s="322" t="s">
        <v>232</v>
      </c>
      <c r="B28" s="324"/>
    </row>
    <row r="29" spans="1:7" x14ac:dyDescent="0.2">
      <c r="A29" s="322" t="s">
        <v>233</v>
      </c>
      <c r="B29" s="324"/>
    </row>
    <row r="30" spans="1:7" x14ac:dyDescent="0.2">
      <c r="B30" s="326"/>
    </row>
    <row r="31" spans="1:7" ht="13.5" thickBot="1" x14ac:dyDescent="0.25">
      <c r="A31" s="322" t="s">
        <v>234</v>
      </c>
      <c r="B31" s="330">
        <f>SUM(B25:B30)</f>
        <v>52416758.039999999</v>
      </c>
    </row>
    <row r="32" spans="1:7" ht="13.5" thickTop="1" x14ac:dyDescent="0.2">
      <c r="B32" s="331"/>
    </row>
    <row r="33" spans="1:5" x14ac:dyDescent="0.2">
      <c r="A33" s="321" t="s">
        <v>235</v>
      </c>
      <c r="B33" s="332">
        <v>10450026.449999999</v>
      </c>
    </row>
    <row r="34" spans="1:5" x14ac:dyDescent="0.2">
      <c r="B34" s="166"/>
    </row>
    <row r="35" spans="1:5" ht="13.5" thickBot="1" x14ac:dyDescent="0.25">
      <c r="A35" s="321" t="s">
        <v>236</v>
      </c>
      <c r="B35" s="327">
        <f>+B31+B33</f>
        <v>62866784.489999995</v>
      </c>
      <c r="D35" s="48"/>
      <c r="E35" s="48"/>
    </row>
    <row r="36" spans="1:5" ht="13.5" thickTop="1" x14ac:dyDescent="0.2">
      <c r="B36" s="166"/>
    </row>
    <row r="37" spans="1:5" x14ac:dyDescent="0.2">
      <c r="B37" s="68">
        <f>B20-B35</f>
        <v>0</v>
      </c>
    </row>
    <row r="38" spans="1:5" x14ac:dyDescent="0.2">
      <c r="B38" s="166"/>
    </row>
    <row r="39" spans="1:5" x14ac:dyDescent="0.2">
      <c r="A39" s="51" t="s">
        <v>237</v>
      </c>
      <c r="B39" s="166"/>
    </row>
    <row r="40" spans="1:5" x14ac:dyDescent="0.2">
      <c r="A40" s="51" t="s">
        <v>238</v>
      </c>
      <c r="B40" s="166"/>
    </row>
    <row r="41" spans="1:5" x14ac:dyDescent="0.2">
      <c r="B41" s="166"/>
    </row>
    <row r="42" spans="1:5" x14ac:dyDescent="0.2">
      <c r="B42" s="166"/>
    </row>
    <row r="43" spans="1:5" x14ac:dyDescent="0.2">
      <c r="B43" s="166"/>
    </row>
    <row r="44" spans="1:5" x14ac:dyDescent="0.2">
      <c r="B44" s="166"/>
    </row>
    <row r="45" spans="1:5" x14ac:dyDescent="0.2">
      <c r="B45" s="166"/>
    </row>
    <row r="140" spans="6:11" x14ac:dyDescent="0.2">
      <c r="F140" s="264"/>
      <c r="G140" s="264"/>
      <c r="H140" s="265"/>
      <c r="I140" s="265"/>
      <c r="J140" s="232"/>
      <c r="K140" s="232"/>
    </row>
    <row r="141" spans="6:11" x14ac:dyDescent="0.2">
      <c r="F141" s="264"/>
      <c r="G141" s="264"/>
      <c r="H141" s="265"/>
      <c r="I141" s="265"/>
      <c r="J141" s="232"/>
      <c r="K141" s="232"/>
    </row>
    <row r="142" spans="6:11" x14ac:dyDescent="0.2">
      <c r="F142" s="264"/>
      <c r="G142" s="264"/>
      <c r="H142" s="265"/>
      <c r="I142" s="265"/>
      <c r="J142" s="232"/>
      <c r="K142" s="232"/>
    </row>
    <row r="143" spans="6:11" x14ac:dyDescent="0.2">
      <c r="H143" s="265"/>
      <c r="I143" s="265"/>
      <c r="J143" s="232"/>
      <c r="K143" s="232"/>
    </row>
    <row r="144" spans="6:11" x14ac:dyDescent="0.2">
      <c r="H144" s="265"/>
      <c r="I144" s="265"/>
      <c r="J144" s="232"/>
      <c r="K144" s="232"/>
    </row>
    <row r="145" spans="6:9" x14ac:dyDescent="0.2">
      <c r="F145" s="264"/>
      <c r="G145" s="264"/>
      <c r="H145" s="265"/>
      <c r="I145" s="265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FFELP</vt:lpstr>
      <vt:lpstr>Collection and Waterfall</vt:lpstr>
      <vt:lpstr>ESA Balance Sheet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2023-11-24T15:04:11Z</dcterms:created>
  <dcterms:modified xsi:type="dcterms:W3CDTF">2023-11-29T13:53:23Z</dcterms:modified>
</cp:coreProperties>
</file>