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seb\AppData\Local\Microsoft\Windows\INetCache\Content.Outlook\V3A6L54Y\"/>
    </mc:Choice>
  </mc:AlternateContent>
  <xr:revisionPtr revIDLastSave="0" documentId="13_ncr:1_{DF90900E-04A5-4EF8-8032-3277F47B7CB6}" xr6:coauthVersionLast="47" xr6:coauthVersionMax="47" xr10:uidLastSave="{00000000-0000-0000-0000-000000000000}"/>
  <bookViews>
    <workbookView xWindow="28680" yWindow="-120" windowWidth="29040" windowHeight="15840" xr2:uid="{3B6AB121-18B3-4B91-BE4C-B443D48E4C6B}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73" i="1"/>
  <c r="H65" i="1"/>
  <c r="G50" i="1"/>
  <c r="G47" i="1"/>
  <c r="H46" i="1"/>
  <c r="G46" i="1"/>
  <c r="G38" i="1"/>
  <c r="G34" i="1"/>
  <c r="H21" i="1"/>
  <c r="L18" i="1"/>
  <c r="E18" i="1"/>
  <c r="E17" i="1"/>
  <c r="A3" i="3" l="1"/>
  <c r="I21" i="1"/>
  <c r="J21" i="1"/>
  <c r="H66" i="1"/>
  <c r="H53" i="1"/>
  <c r="D14" i="4"/>
  <c r="D32" i="4" s="1"/>
  <c r="D34" i="4" s="1"/>
  <c r="D23" i="4"/>
  <c r="G53" i="1" l="1"/>
  <c r="G66" i="1"/>
  <c r="H68" i="1"/>
  <c r="G64" i="1"/>
  <c r="G68" i="1" l="1"/>
  <c r="K17" i="1" l="1"/>
  <c r="K21" i="1" l="1"/>
  <c r="L17" i="1"/>
  <c r="H72" i="1" l="1"/>
  <c r="L21" i="1"/>
  <c r="M18" i="1" s="1"/>
  <c r="M17" i="1"/>
  <c r="M21" i="1" s="1"/>
  <c r="H74" i="1" l="1"/>
  <c r="G72" i="1"/>
  <c r="H78" i="1"/>
  <c r="G74" i="1" l="1"/>
  <c r="H79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<sst xmlns="http://schemas.openxmlformats.org/spreadsheetml/2006/main" count="375" uniqueCount="280">
  <si>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</si>
  <si>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</si>
  <si>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</si>
  <si>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</si>
  <si>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</si>
  <si>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</si>
  <si>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</si>
  <si>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</si>
  <si>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</si>
  <si>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</si>
  <si>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</si>
  <si>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</si>
  <si>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</si>
  <si>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</si>
  <si>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</si>
  <si>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</si>
  <si>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</si>
  <si>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</si>
  <si>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</si>
  <si>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</si>
  <si>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</si>
  <si>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</si>
  <si>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</si>
  <si>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</si>
  <si>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</si>
  <si>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</si>
  <si>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</si>
  <si>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</si>
  <si>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</si>
  <si>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</si>
  <si>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</si>
  <si>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</si>
  <si>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</si>
  <si>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</si>
  <si>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</si>
  <si>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</si>
  <si>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</si>
  <si>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</si>
  <si>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</si>
  <si>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</si>
  <si>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</si>
  <si>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</si>
  <si>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</si>
  <si>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</si>
  <si>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</si>
  <si>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</si>
  <si>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</si>
  <si>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</si>
  <si>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</si>
  <si>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</si>
  <si>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</si>
  <si>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</si>
  <si>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</si>
  <si>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</si>
  <si>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</si>
  <si>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</si>
  <si>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</si>
  <si>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</si>
  <si>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</si>
  <si>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</si>
  <si>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</si>
  <si>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</si>
  <si>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</si>
  <si>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</si>
  <si>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</si>
  <si>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</si>
  <si>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</si>
  <si>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</si>
  <si>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</si>
  <si>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</si>
  <si>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</si>
  <si>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</si>
  <si>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</si>
  <si>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</si>
  <si>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</si>
  <si>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</si>
  <si>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</si>
  <si>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</si>
  <si>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</si>
  <si>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</si>
  <si>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</si>
  <si>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</si>
  <si>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</si>
  <si>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</si>
  <si>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</si>
  <si>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</si>
  <si>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</si>
  <si>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</si>
  <si>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</si>
  <si>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</si>
  <si>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</si>
  <si>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</si>
  <si>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</si>
  <si>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</si>
  <si>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</si>
  <si>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</si>
  <si>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</si>
  <si>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</si>
  <si>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</si>
  <si>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</si>
  <si>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</si>
  <si>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</si>
  <si>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</si>
  <si>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</si>
  <si>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</si>
  <si>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</si>
  <si>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</si>
  <si>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</si>
  <si>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</si>
  <si>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</si>
  <si>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</si>
  <si>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</si>
  <si>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</si>
  <si>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</si>
  <si>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</si>
  <si>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</si>
  <si>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</si>
  <si>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</si>
  <si>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</si>
  <si>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</si>
  <si>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</si>
  <si>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</si>
  <si>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</si>
  <si>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</si>
  <si>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</si>
  <si>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</si>
  <si>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</si>
  <si>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</si>
  <si>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</si>
  <si>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</si>
  <si>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</si>
  <si>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</si>
  <si>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</si>
  <si>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</si>
  <si>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</si>
  <si>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</si>
  <si>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</si>
  <si>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</si>
  <si>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</si>
  <si>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</si>
  <si>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</si>
  <si>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</si>
  <si>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</si>
  <si>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</si>
  <si>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</si>
  <si>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</si>
  <si>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</si>
  <si>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</si>
  <si>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</si>
  <si>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</si>
  <si>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</si>
  <si>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</si>
  <si>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</si>
  <si>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</si>
  <si>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</si>
  <si>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</si>
  <si>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</si>
  <si>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</si>
  <si>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</si>
  <si>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</si>
  <si>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</si>
  <si>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</si>
  <si>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</si>
  <si>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</si>
  <si>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</si>
  <si>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</si>
  <si>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</si>
  <si>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</si>
  <si>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</si>
  <si>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</si>
  <si>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</si>
  <si>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</si>
  <si>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</si>
  <si>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</si>
  <si>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</si>
  <si>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</si>
  <si>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</si>
  <si>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</si>
  <si>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</si>
  <si>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</si>
  <si>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</si>
  <si>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</si>
  <si>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</si>
  <si>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</si>
  <si>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</si>
  <si>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</si>
  <si>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</si>
  <si>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</si>
  <si>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</si>
  <si>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</si>
  <si>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</si>
  <si>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</si>
  <si>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</si>
  <si>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</si>
  <si>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</si>
  <si>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</si>
  <si>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</si>
  <si>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</si>
  <si>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</si>
  <si>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</si>
  <si>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</si>
  <si>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</si>
  <si>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</si>
  <si>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</si>
  <si>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</si>
  <si>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</si>
  <si>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</si>
  <si>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</si>
  <si>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</si>
  <si>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</si>
  <si>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</si>
  <si>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</si>
  <si>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</si>
  <si>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</si>
  <si>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</si>
  <si>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</si>
  <si>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</si>
  <si>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</si>
  <si>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</si>
  <si>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</si>
  <si>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</si>
  <si>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</si>
  <si>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</si>
  <si>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</si>
  <si>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</si>
  <si>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</si>
  <si>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</si>
  <si>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</si>
  <si>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</si>
  <si>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</si>
  <si>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</si>
  <si>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</si>
  <si>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</si>
  <si>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</si>
  <si>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</si>
  <si>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</si>
  <si>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</si>
  <si>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</si>
  <si>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</si>
  <si>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</si>
  <si>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</si>
  <si>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</si>
  <si>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</si>
  <si>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</si>
  <si>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</si>
  <si>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</si>
  <si>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</si>
  <si>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</si>
  <si>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</si>
  <si>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</si>
  <si>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</si>
  <si>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</si>
  <si>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</si>
  <si>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</si>
  <si>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</si>
  <si>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</si>
  <si>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</si>
  <si>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</si>
  <si>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</si>
  <si>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</si>
  <si>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</si>
  <si>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</si>
  <si>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</si>
  <si>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</si>
  <si>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</si>
  <si>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</si>
  <si>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</si>
  <si>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</si>
  <si>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</si>
  <si>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</si>
  <si>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</si>
  <si>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</si>
  <si>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</si>
  <si>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</si>
  <si>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</si>
  <si>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</si>
  <si>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</si>
  <si>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</si>
  <si>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</si>
  <si>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10/25/23-11/24/23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</si>
</sst>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33">
    <xf numFmtId="0" fontId="0" fillId="0" borderId="0" xfId="0"/>
    <xf numFmtId="0" fontId="8" fillId="0" borderId="0" xfId="3" applyFill="1" applyBorder="1" applyAlignment="1">
      <alignment horizontal="left"/>
    </xf>
    <xf numFmtId="0" fontId="9" fillId="0" borderId="7" xfId="5" applyFill="1" applyBorder="1" applyAlignment="1" applyProtection="1">
      <alignment horizontal="left"/>
    </xf>
    <xf numFmtId="2" fontId="4" fillId="0" borderId="26" xfId="7" applyNumberFormat="1" applyFont="1" applyFill="1" applyBorder="1" applyAlignment="1"/>
    <xf numFmtId="2" fontId="4" fillId="0" borderId="14" xfId="7" applyNumberFormat="1" applyFont="1" applyFill="1" applyBorder="1" applyAlignment="1">
      <alignment horizontal="center"/>
    </xf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27" xfId="7" applyNumberFormat="1" applyFont="1" applyFill="1" applyBorder="1" applyAlignment="1"/>
    <xf numFmtId="2" fontId="4" fillId="0" borderId="21" xfId="7" applyNumberFormat="1" applyFont="1" applyFill="1" applyBorder="1" applyAlignment="1">
      <alignment horizontal="center"/>
    </xf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43" fontId="4" fillId="0" borderId="0" xfId="10" applyNumberFormat="1" applyFont="1" applyFill="1" applyBorder="1" applyAlignment="1">
      <alignment horizontal="right"/>
    </xf>
    <xf numFmtId="43" fontId="5" fillId="0" borderId="0" xfId="10" applyNumberFormat="1" applyFont="1" applyFill="1" applyBorder="1" applyAlignment="1">
      <alignment horizontal="right"/>
    </xf>
    <xf numFmtId="43" fontId="4" fillId="0" borderId="16" xfId="6" quotePrefix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5" fontId="4" fillId="0" borderId="16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0" fontId="4" fillId="0" borderId="0" xfId="2" applyNumberFormat="1" applyFont="1" applyFill="1"/>
    <xf numFmtId="10" fontId="4" fillId="0" borderId="11" xfId="7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41" fontId="5" fillId="0" borderId="20" xfId="6" applyNumberFormat="1" applyFont="1" applyFill="1" applyBorder="1" applyAlignment="1">
      <alignment horizontal="right"/>
    </xf>
    <xf numFmtId="43" fontId="5" fillId="0" borderId="19" xfId="6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0" fontId="11" fillId="0" borderId="14" xfId="7" applyNumberFormat="1" applyFont="1" applyFill="1" applyBorder="1"/>
    <xf numFmtId="168" fontId="11" fillId="0" borderId="15" xfId="6" applyNumberFormat="1" applyFont="1" applyFill="1" applyBorder="1"/>
    <xf numFmtId="10" fontId="11" fillId="0" borderId="7" xfId="7" applyNumberFormat="1" applyFont="1" applyFill="1" applyBorder="1"/>
    <xf numFmtId="168" fontId="11" fillId="0" borderId="8" xfId="6" applyNumberFormat="1" applyFont="1" applyFill="1" applyBorder="1"/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6" xfId="6" applyNumberFormat="1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7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6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11" fillId="0" borderId="0" xfId="7" applyNumberFormat="1" applyFont="1" applyFill="1" applyBorder="1"/>
    <xf numFmtId="168" fontId="11" fillId="0" borderId="5" xfId="6" applyNumberFormat="1" applyFont="1" applyFill="1" applyBorder="1"/>
    <xf numFmtId="10" fontId="4" fillId="0" borderId="11" xfId="6" applyNumberFormat="1" applyFont="1" applyFill="1" applyBorder="1" applyAlignment="1">
      <alignment horizontal="right"/>
    </xf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43" fontId="0" fillId="0" borderId="0" xfId="1" applyFont="1" applyFill="1"/>
    <xf numFmtId="165" fontId="0" fillId="0" borderId="0" xfId="1" applyNumberFormat="1" applyFont="1" applyFill="1"/>
    <xf numFmtId="0" fontId="3" fillId="0" borderId="0" xfId="0" applyFont="1"/>
    <xf numFmtId="0" fontId="4" fillId="0" borderId="0" xfId="0" applyFont="1"/>
    <xf numFmtId="0" fontId="4" fillId="0" borderId="0" xfId="4"/>
    <xf numFmtId="0" fontId="4" fillId="0" borderId="0" xfId="0" applyFont="1" applyAlignment="1">
      <alignment horizontal="left"/>
    </xf>
    <xf numFmtId="0" fontId="4" fillId="0" borderId="0" xfId="0" applyFont="1" applyAlignment="1">
      <alignment readingOrder="1"/>
    </xf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5" xfId="0" applyFont="1" applyBorder="1"/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4" fontId="4" fillId="0" borderId="5" xfId="0" applyNumberFormat="1" applyFont="1" applyBorder="1"/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0" fontId="3" fillId="0" borderId="1" xfId="0" applyFont="1" applyBorder="1"/>
    <xf numFmtId="0" fontId="5" fillId="0" borderId="2" xfId="0" applyFont="1" applyBorder="1"/>
    <xf numFmtId="0" fontId="4" fillId="0" borderId="2" xfId="0" applyFont="1" applyBorder="1" applyAlignment="1">
      <alignment readingOrder="1"/>
    </xf>
    <xf numFmtId="0" fontId="4" fillId="0" borderId="4" xfId="0" applyFont="1" applyBorder="1"/>
    <xf numFmtId="0" fontId="4" fillId="0" borderId="9" xfId="0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readingOrder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39" fontId="4" fillId="0" borderId="11" xfId="0" applyNumberFormat="1" applyFont="1" applyBorder="1" applyAlignment="1">
      <alignment horizontal="right" readingOrder="1"/>
    </xf>
    <xf numFmtId="4" fontId="4" fillId="0" borderId="11" xfId="0" applyNumberFormat="1" applyFont="1" applyBorder="1"/>
    <xf numFmtId="4" fontId="4" fillId="0" borderId="14" xfId="0" applyNumberFormat="1" applyFont="1" applyBorder="1"/>
    <xf numFmtId="10" fontId="4" fillId="0" borderId="13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39" fontId="4" fillId="0" borderId="17" xfId="0" applyNumberFormat="1" applyFont="1" applyBorder="1" applyAlignment="1">
      <alignment horizontal="right" readingOrder="1"/>
    </xf>
    <xf numFmtId="4" fontId="4" fillId="0" borderId="16" xfId="0" applyNumberFormat="1" applyFont="1" applyBorder="1"/>
    <xf numFmtId="4" fontId="4" fillId="0" borderId="0" xfId="0" applyNumberFormat="1" applyFont="1"/>
    <xf numFmtId="10" fontId="4" fillId="0" borderId="17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6" xfId="0" applyFont="1" applyBorder="1"/>
    <xf numFmtId="164" fontId="4" fillId="0" borderId="16" xfId="0" applyNumberFormat="1" applyFont="1" applyBorder="1" applyAlignment="1">
      <alignment horizontal="center"/>
    </xf>
    <xf numFmtId="43" fontId="4" fillId="0" borderId="16" xfId="0" applyNumberFormat="1" applyFont="1" applyBorder="1" applyAlignment="1">
      <alignment horizontal="center" readingOrder="1"/>
    </xf>
    <xf numFmtId="4" fontId="4" fillId="0" borderId="16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3" fontId="4" fillId="0" borderId="19" xfId="0" applyNumberFormat="1" applyFont="1" applyBorder="1" applyAlignment="1">
      <alignment horizontal="center" readingOrder="1"/>
    </xf>
    <xf numFmtId="4" fontId="4" fillId="0" borderId="19" xfId="0" applyNumberFormat="1" applyFont="1" applyBorder="1"/>
    <xf numFmtId="4" fontId="4" fillId="0" borderId="21" xfId="0" applyNumberFormat="1" applyFont="1" applyBorder="1"/>
    <xf numFmtId="10" fontId="10" fillId="0" borderId="20" xfId="0" applyNumberFormat="1" applyFont="1" applyBorder="1" applyAlignment="1">
      <alignment horizontal="center"/>
    </xf>
    <xf numFmtId="10" fontId="10" fillId="0" borderId="19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5" fillId="0" borderId="21" xfId="0" applyFont="1" applyBorder="1"/>
    <xf numFmtId="10" fontId="4" fillId="0" borderId="19" xfId="0" applyNumberFormat="1" applyFont="1" applyBorder="1"/>
    <xf numFmtId="43" fontId="5" fillId="0" borderId="19" xfId="0" applyNumberFormat="1" applyFont="1" applyBorder="1" applyAlignment="1">
      <alignment readingOrder="1"/>
    </xf>
    <xf numFmtId="4" fontId="5" fillId="0" borderId="19" xfId="0" applyNumberFormat="1" applyFont="1" applyBorder="1"/>
    <xf numFmtId="9" fontId="5" fillId="0" borderId="19" xfId="0" applyNumberFormat="1" applyFont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14" xfId="0" applyFont="1" applyBorder="1"/>
    <xf numFmtId="0" fontId="11" fillId="0" borderId="14" xfId="0" applyFont="1" applyBorder="1" applyAlignment="1">
      <alignment readingOrder="1"/>
    </xf>
    <xf numFmtId="0" fontId="11" fillId="0" borderId="0" xfId="0" applyFont="1"/>
    <xf numFmtId="0" fontId="11" fillId="0" borderId="1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7" xfId="0" applyFont="1" applyBorder="1" applyAlignment="1">
      <alignment readingOrder="1"/>
    </xf>
    <xf numFmtId="0" fontId="11" fillId="0" borderId="8" xfId="0" applyFont="1" applyBorder="1"/>
    <xf numFmtId="0" fontId="4" fillId="0" borderId="3" xfId="0" applyFont="1" applyBorder="1" applyAlignment="1">
      <alignment readingOrder="1"/>
    </xf>
    <xf numFmtId="0" fontId="4" fillId="0" borderId="5" xfId="0" applyFont="1" applyBorder="1" applyAlignment="1">
      <alignment readingOrder="1"/>
    </xf>
    <xf numFmtId="0" fontId="5" fillId="0" borderId="9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readingOrder="1"/>
    </xf>
    <xf numFmtId="0" fontId="4" fillId="0" borderId="25" xfId="0" applyFont="1" applyBorder="1"/>
    <xf numFmtId="0" fontId="4" fillId="0" borderId="13" xfId="0" applyFont="1" applyBorder="1"/>
    <xf numFmtId="0" fontId="5" fillId="0" borderId="0" xfId="0" applyFont="1"/>
    <xf numFmtId="0" fontId="4" fillId="0" borderId="14" xfId="0" applyFont="1" applyBorder="1"/>
    <xf numFmtId="43" fontId="4" fillId="0" borderId="11" xfId="0" applyNumberFormat="1" applyFont="1" applyBorder="1" applyAlignment="1">
      <alignment horizontal="right" readingOrder="1"/>
    </xf>
    <xf numFmtId="43" fontId="4" fillId="0" borderId="15" xfId="0" applyNumberFormat="1" applyFont="1" applyBorder="1" applyAlignment="1">
      <alignment horizontal="right" readingOrder="1"/>
    </xf>
    <xf numFmtId="43" fontId="4" fillId="0" borderId="0" xfId="0" applyNumberFormat="1" applyFont="1"/>
    <xf numFmtId="0" fontId="4" fillId="0" borderId="20" xfId="0" applyFont="1" applyBorder="1"/>
    <xf numFmtId="0" fontId="5" fillId="0" borderId="19" xfId="0" applyFont="1" applyBorder="1" applyAlignment="1">
      <alignment horizontal="center"/>
    </xf>
    <xf numFmtId="43" fontId="4" fillId="0" borderId="16" xfId="0" applyNumberFormat="1" applyFont="1" applyBorder="1" applyAlignment="1">
      <alignment horizontal="right" readingOrder="1"/>
    </xf>
    <xf numFmtId="43" fontId="4" fillId="0" borderId="5" xfId="0" applyNumberFormat="1" applyFont="1" applyBorder="1" applyAlignment="1">
      <alignment horizontal="right" readingOrder="1"/>
    </xf>
    <xf numFmtId="0" fontId="4" fillId="0" borderId="4" xfId="0" applyFont="1" applyBorder="1" applyAlignment="1">
      <alignment horizontal="left" indent="3"/>
    </xf>
    <xf numFmtId="0" fontId="4" fillId="0" borderId="17" xfId="0" applyFont="1" applyBorder="1"/>
    <xf numFmtId="10" fontId="4" fillId="0" borderId="28" xfId="6" applyNumberFormat="1" applyFont="1" applyFill="1" applyBorder="1" applyAlignment="1">
      <alignment horizontal="center"/>
    </xf>
    <xf numFmtId="2" fontId="4" fillId="0" borderId="15" xfId="0" applyNumberFormat="1" applyFont="1" applyBorder="1"/>
    <xf numFmtId="2" fontId="4" fillId="0" borderId="5" xfId="0" applyNumberFormat="1" applyFont="1" applyBorder="1"/>
    <xf numFmtId="2" fontId="4" fillId="0" borderId="22" xfId="0" applyNumberFormat="1" applyFont="1" applyBorder="1"/>
    <xf numFmtId="0" fontId="4" fillId="0" borderId="9" xfId="0" applyFont="1" applyBorder="1" applyAlignment="1">
      <alignment horizontal="left" indent="3"/>
    </xf>
    <xf numFmtId="0" fontId="4" fillId="0" borderId="24" xfId="0" applyFont="1" applyBorder="1"/>
    <xf numFmtId="10" fontId="5" fillId="0" borderId="30" xfId="0" applyNumberFormat="1" applyFont="1" applyBorder="1"/>
    <xf numFmtId="3" fontId="4" fillId="0" borderId="16" xfId="0" applyNumberFormat="1" applyFont="1" applyBorder="1" applyAlignment="1">
      <alignment horizontal="right" readingOrder="1"/>
    </xf>
    <xf numFmtId="37" fontId="4" fillId="0" borderId="16" xfId="0" applyNumberFormat="1" applyFont="1" applyBorder="1" applyAlignment="1">
      <alignment horizontal="right" readingOrder="1"/>
    </xf>
    <xf numFmtId="3" fontId="4" fillId="0" borderId="5" xfId="0" applyNumberFormat="1" applyFont="1" applyBorder="1" applyAlignment="1">
      <alignment horizontal="right" readingOrder="1"/>
    </xf>
    <xf numFmtId="0" fontId="5" fillId="0" borderId="4" xfId="0" applyFont="1" applyBorder="1"/>
    <xf numFmtId="2" fontId="5" fillId="0" borderId="8" xfId="0" applyNumberFormat="1" applyFont="1" applyBorder="1"/>
    <xf numFmtId="0" fontId="5" fillId="0" borderId="32" xfId="0" applyFont="1" applyBorder="1"/>
    <xf numFmtId="0" fontId="4" fillId="0" borderId="33" xfId="0" applyFont="1" applyBorder="1"/>
    <xf numFmtId="10" fontId="5" fillId="0" borderId="34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21" xfId="0" applyFont="1" applyBorder="1"/>
    <xf numFmtId="43" fontId="4" fillId="0" borderId="19" xfId="0" applyNumberFormat="1" applyFont="1" applyBorder="1" applyAlignment="1">
      <alignment horizontal="right" readingOrder="1"/>
    </xf>
    <xf numFmtId="0" fontId="11" fillId="0" borderId="15" xfId="0" applyFont="1" applyBorder="1" applyAlignment="1">
      <alignment readingOrder="1"/>
    </xf>
    <xf numFmtId="0" fontId="11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11" fillId="0" borderId="8" xfId="0" applyFont="1" applyBorder="1" applyAlignment="1">
      <alignment readingOrder="1"/>
    </xf>
    <xf numFmtId="0" fontId="4" fillId="0" borderId="0" xfId="0" quotePrefix="1" applyFont="1"/>
    <xf numFmtId="164" fontId="4" fillId="0" borderId="0" xfId="0" quotePrefix="1" applyNumberFormat="1" applyFont="1" applyAlignment="1">
      <alignment horizontal="center"/>
    </xf>
    <xf numFmtId="0" fontId="5" fillId="0" borderId="30" xfId="0" applyFont="1" applyBorder="1" applyAlignment="1">
      <alignment horizontal="center" readingOrder="1"/>
    </xf>
    <xf numFmtId="164" fontId="0" fillId="0" borderId="0" xfId="0" applyNumberFormat="1" applyAlignment="1">
      <alignment horizontal="center"/>
    </xf>
    <xf numFmtId="43" fontId="4" fillId="0" borderId="17" xfId="0" applyNumberFormat="1" applyFont="1" applyBorder="1" applyAlignment="1">
      <alignment readingOrder="1"/>
    </xf>
    <xf numFmtId="43" fontId="4" fillId="0" borderId="11" xfId="0" applyNumberFormat="1" applyFont="1" applyBorder="1"/>
    <xf numFmtId="43" fontId="4" fillId="0" borderId="5" xfId="0" applyNumberFormat="1" applyFont="1" applyBorder="1" applyAlignment="1">
      <alignment readingOrder="1"/>
    </xf>
    <xf numFmtId="44" fontId="4" fillId="0" borderId="0" xfId="0" applyNumberFormat="1" applyFont="1"/>
    <xf numFmtId="43" fontId="4" fillId="0" borderId="16" xfId="0" applyNumberFormat="1" applyFont="1" applyBorder="1"/>
    <xf numFmtId="165" fontId="4" fillId="0" borderId="0" xfId="0" applyNumberFormat="1" applyFont="1"/>
    <xf numFmtId="166" fontId="4" fillId="0" borderId="0" xfId="0" applyNumberFormat="1" applyFont="1"/>
    <xf numFmtId="43" fontId="5" fillId="0" borderId="17" xfId="0" applyNumberFormat="1" applyFont="1" applyBorder="1" applyAlignment="1">
      <alignment readingOrder="1"/>
    </xf>
    <xf numFmtId="43" fontId="5" fillId="0" borderId="5" xfId="0" applyNumberFormat="1" applyFont="1" applyBorder="1" applyAlignment="1">
      <alignment readingOrder="1"/>
    </xf>
    <xf numFmtId="0" fontId="4" fillId="0" borderId="17" xfId="0" applyFont="1" applyBorder="1" applyAlignment="1">
      <alignment readingOrder="1"/>
    </xf>
    <xf numFmtId="0" fontId="11" fillId="0" borderId="16" xfId="0" applyFont="1" applyBorder="1"/>
    <xf numFmtId="0" fontId="11" fillId="0" borderId="5" xfId="0" applyFont="1" applyBorder="1" applyAlignment="1">
      <alignment readingOrder="1"/>
    </xf>
    <xf numFmtId="0" fontId="11" fillId="0" borderId="28" xfId="0" applyFont="1" applyBorder="1"/>
    <xf numFmtId="0" fontId="4" fillId="0" borderId="6" xfId="0" applyFont="1" applyBorder="1"/>
    <xf numFmtId="0" fontId="4" fillId="0" borderId="31" xfId="0" applyFont="1" applyBorder="1"/>
    <xf numFmtId="0" fontId="4" fillId="0" borderId="35" xfId="0" applyFont="1" applyBorder="1"/>
    <xf numFmtId="0" fontId="4" fillId="0" borderId="8" xfId="0" applyFont="1" applyBorder="1" applyAlignment="1">
      <alignment readingOrder="1"/>
    </xf>
    <xf numFmtId="10" fontId="4" fillId="0" borderId="5" xfId="0" applyNumberFormat="1" applyFont="1" applyBorder="1" applyAlignment="1">
      <alignment horizontal="center"/>
    </xf>
    <xf numFmtId="0" fontId="5" fillId="0" borderId="14" xfId="0" applyFont="1" applyBorder="1"/>
    <xf numFmtId="0" fontId="4" fillId="0" borderId="11" xfId="0" applyFont="1" applyBorder="1"/>
    <xf numFmtId="165" fontId="4" fillId="0" borderId="15" xfId="0" applyNumberFormat="1" applyFont="1" applyBorder="1" applyAlignment="1">
      <alignment readingOrder="1"/>
    </xf>
    <xf numFmtId="0" fontId="4" fillId="0" borderId="6" xfId="0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43" fontId="4" fillId="0" borderId="17" xfId="0" applyNumberFormat="1" applyFont="1" applyBorder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19" xfId="0" applyNumberFormat="1" applyFont="1" applyBorder="1"/>
    <xf numFmtId="43" fontId="4" fillId="0" borderId="20" xfId="0" applyNumberFormat="1" applyFont="1" applyBorder="1"/>
    <xf numFmtId="43" fontId="4" fillId="0" borderId="22" xfId="0" applyNumberFormat="1" applyFont="1" applyBorder="1" applyAlignment="1">
      <alignment readingOrder="1"/>
    </xf>
    <xf numFmtId="43" fontId="5" fillId="0" borderId="16" xfId="0" applyNumberFormat="1" applyFont="1" applyBorder="1"/>
    <xf numFmtId="43" fontId="5" fillId="0" borderId="17" xfId="0" applyNumberFormat="1" applyFont="1" applyBorder="1"/>
    <xf numFmtId="0" fontId="4" fillId="0" borderId="23" xfId="0" applyFont="1" applyBorder="1"/>
    <xf numFmtId="0" fontId="5" fillId="0" borderId="30" xfId="0" applyFont="1" applyBorder="1" applyAlignment="1">
      <alignment horizontal="center"/>
    </xf>
    <xf numFmtId="43" fontId="4" fillId="0" borderId="16" xfId="0" quotePrefix="1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/>
    </xf>
    <xf numFmtId="165" fontId="4" fillId="0" borderId="16" xfId="0" quotePrefix="1" applyNumberFormat="1" applyFont="1" applyBorder="1" applyAlignment="1">
      <alignment horizontal="right"/>
    </xf>
    <xf numFmtId="43" fontId="4" fillId="0" borderId="37" xfId="0" quotePrefix="1" applyNumberFormat="1" applyFont="1" applyBorder="1" applyAlignment="1">
      <alignment horizontal="right"/>
    </xf>
    <xf numFmtId="43" fontId="5" fillId="0" borderId="1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readingOrder="1"/>
    </xf>
    <xf numFmtId="0" fontId="5" fillId="0" borderId="17" xfId="0" applyFont="1" applyBorder="1"/>
    <xf numFmtId="165" fontId="5" fillId="0" borderId="17" xfId="0" applyNumberFormat="1" applyFont="1" applyBorder="1"/>
    <xf numFmtId="165" fontId="5" fillId="0" borderId="5" xfId="0" applyNumberFormat="1" applyFont="1" applyBorder="1" applyAlignment="1">
      <alignment readingOrder="1"/>
    </xf>
    <xf numFmtId="0" fontId="5" fillId="0" borderId="18" xfId="0" applyFont="1" applyBorder="1"/>
    <xf numFmtId="165" fontId="5" fillId="0" borderId="19" xfId="6" applyNumberFormat="1" applyFont="1" applyFill="1" applyBorder="1" applyAlignment="1">
      <alignment horizontal="right"/>
    </xf>
    <xf numFmtId="10" fontId="4" fillId="0" borderId="17" xfId="0" applyNumberFormat="1" applyFont="1" applyBorder="1"/>
    <xf numFmtId="10" fontId="4" fillId="0" borderId="38" xfId="0" applyNumberFormat="1" applyFont="1" applyBorder="1" applyAlignment="1">
      <alignment horizontal="center" readingOrder="1"/>
    </xf>
    <xf numFmtId="10" fontId="4" fillId="0" borderId="20" xfId="0" applyNumberFormat="1" applyFont="1" applyBorder="1"/>
    <xf numFmtId="10" fontId="4" fillId="0" borderId="22" xfId="0" applyNumberFormat="1" applyFont="1" applyBorder="1" applyAlignment="1">
      <alignment readingOrder="1"/>
    </xf>
    <xf numFmtId="0" fontId="11" fillId="0" borderId="25" xfId="0" applyFont="1" applyBorder="1"/>
    <xf numFmtId="43" fontId="5" fillId="0" borderId="10" xfId="0" applyNumberFormat="1" applyFont="1" applyBorder="1" applyAlignment="1">
      <alignment horizontal="center" readingOrder="1"/>
    </xf>
    <xf numFmtId="43" fontId="5" fillId="0" borderId="24" xfId="0" applyNumberFormat="1" applyFont="1" applyBorder="1" applyAlignment="1">
      <alignment horizontal="center"/>
    </xf>
    <xf numFmtId="0" fontId="14" fillId="0" borderId="4" xfId="0" applyFont="1" applyBorder="1"/>
    <xf numFmtId="41" fontId="4" fillId="0" borderId="16" xfId="0" applyNumberFormat="1" applyFont="1" applyBorder="1" applyAlignment="1">
      <alignment horizontal="right"/>
    </xf>
    <xf numFmtId="43" fontId="4" fillId="0" borderId="16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67" fontId="4" fillId="0" borderId="16" xfId="0" applyNumberFormat="1" applyFont="1" applyBorder="1" applyAlignment="1">
      <alignment horizontal="right"/>
    </xf>
    <xf numFmtId="167" fontId="4" fillId="0" borderId="38" xfId="0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15" fillId="0" borderId="4" xfId="0" applyFont="1" applyBorder="1"/>
    <xf numFmtId="0" fontId="10" fillId="0" borderId="0" xfId="0" applyFont="1"/>
    <xf numFmtId="41" fontId="10" fillId="0" borderId="16" xfId="0" applyNumberFormat="1" applyFont="1" applyBorder="1" applyAlignment="1">
      <alignment horizontal="right"/>
    </xf>
    <xf numFmtId="43" fontId="10" fillId="0" borderId="16" xfId="0" applyNumberFormat="1" applyFont="1" applyBorder="1" applyAlignment="1">
      <alignment horizontal="right"/>
    </xf>
    <xf numFmtId="10" fontId="10" fillId="0" borderId="16" xfId="0" applyNumberFormat="1" applyFont="1" applyBorder="1" applyAlignment="1">
      <alignment horizontal="right"/>
    </xf>
    <xf numFmtId="167" fontId="10" fillId="0" borderId="16" xfId="0" applyNumberFormat="1" applyFont="1" applyBorder="1" applyAlignment="1">
      <alignment horizontal="right"/>
    </xf>
    <xf numFmtId="167" fontId="10" fillId="0" borderId="38" xfId="0" applyNumberFormat="1" applyFont="1" applyBorder="1" applyAlignment="1">
      <alignment horizontal="right"/>
    </xf>
    <xf numFmtId="41" fontId="4" fillId="0" borderId="0" xfId="0" applyNumberFormat="1" applyFont="1"/>
    <xf numFmtId="10" fontId="4" fillId="0" borderId="0" xfId="0" applyNumberFormat="1" applyFont="1"/>
    <xf numFmtId="167" fontId="5" fillId="0" borderId="19" xfId="0" applyNumberFormat="1" applyFont="1" applyBorder="1" applyAlignment="1">
      <alignment horizontal="right"/>
    </xf>
    <xf numFmtId="167" fontId="5" fillId="0" borderId="39" xfId="0" applyNumberFormat="1" applyFont="1" applyBorder="1" applyAlignment="1">
      <alignment horizontal="right"/>
    </xf>
    <xf numFmtId="0" fontId="4" fillId="0" borderId="32" xfId="0" applyFont="1" applyBorder="1"/>
    <xf numFmtId="0" fontId="11" fillId="0" borderId="5" xfId="0" applyFont="1" applyBorder="1"/>
    <xf numFmtId="0" fontId="4" fillId="0" borderId="12" xfId="0" applyFont="1" applyBorder="1"/>
    <xf numFmtId="169" fontId="4" fillId="0" borderId="5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0" fontId="5" fillId="0" borderId="7" xfId="0" applyFont="1" applyBorder="1"/>
    <xf numFmtId="169" fontId="5" fillId="0" borderId="8" xfId="0" applyNumberFormat="1" applyFont="1" applyBorder="1" applyAlignment="1">
      <alignment horizontal="right"/>
    </xf>
    <xf numFmtId="0" fontId="6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4" fillId="0" borderId="8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4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readingOrder="1"/>
    </xf>
    <xf numFmtId="0" fontId="6" fillId="0" borderId="0" xfId="0" applyFont="1" applyAlignment="1">
      <alignment vertical="center" wrapText="1"/>
    </xf>
    <xf numFmtId="0" fontId="17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0" xfId="0" applyBorder="1"/>
    <xf numFmtId="0" fontId="0" fillId="0" borderId="36" xfId="0" applyBorder="1"/>
    <xf numFmtId="14" fontId="5" fillId="0" borderId="2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4" fillId="0" borderId="5" xfId="0" applyNumberFormat="1" applyFont="1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43" fontId="4" fillId="0" borderId="22" xfId="0" applyNumberFormat="1" applyFon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0" fontId="0" fillId="0" borderId="0" xfId="0" applyAlignment="1">
      <alignment horizontal="right"/>
    </xf>
    <xf numFmtId="10" fontId="0" fillId="0" borderId="0" xfId="0" applyNumberFormat="1"/>
    <xf numFmtId="14" fontId="5" fillId="0" borderId="41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4" fillId="0" borderId="5" xfId="0" applyNumberFormat="1" applyFont="1" applyBorder="1" applyAlignment="1">
      <alignment horizontal="right"/>
    </xf>
    <xf numFmtId="44" fontId="0" fillId="0" borderId="5" xfId="0" applyNumberFormat="1" applyBorder="1"/>
    <xf numFmtId="0" fontId="11" fillId="0" borderId="1" xfId="0" applyFont="1" applyBorder="1"/>
    <xf numFmtId="0" fontId="6" fillId="0" borderId="2" xfId="0" applyFont="1" applyBorder="1"/>
    <xf numFmtId="0" fontId="19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10" fontId="6" fillId="0" borderId="0" xfId="0" quotePrefix="1" applyNumberFormat="1" applyFont="1" applyAlignment="1">
      <alignment horizontal="right"/>
    </xf>
    <xf numFmtId="43" fontId="20" fillId="0" borderId="0" xfId="0" applyNumberFormat="1" applyFont="1"/>
    <xf numFmtId="43" fontId="6" fillId="0" borderId="0" xfId="0" applyNumberFormat="1" applyFont="1"/>
    <xf numFmtId="10" fontId="4" fillId="0" borderId="6" xfId="0" applyNumberFormat="1" applyFont="1" applyBorder="1"/>
    <xf numFmtId="10" fontId="4" fillId="0" borderId="7" xfId="0" applyNumberFormat="1" applyFont="1" applyBorder="1"/>
    <xf numFmtId="10" fontId="4" fillId="0" borderId="8" xfId="0" applyNumberFormat="1" applyFont="1" applyBorder="1" applyAlignment="1">
      <alignment horizontal="right"/>
    </xf>
    <xf numFmtId="10" fontId="6" fillId="0" borderId="0" xfId="0" applyNumberFormat="1" applyFont="1"/>
    <xf numFmtId="44" fontId="6" fillId="0" borderId="0" xfId="0" applyNumberFormat="1" applyFont="1"/>
    <xf numFmtId="0" fontId="11" fillId="0" borderId="25" xfId="0" applyFont="1" applyBorder="1" applyAlignment="1">
      <alignment vertical="top"/>
    </xf>
    <xf numFmtId="0" fontId="0" fillId="0" borderId="14" xfId="0" applyBorder="1"/>
    <xf numFmtId="0" fontId="0" fillId="0" borderId="15" xfId="0" applyBorder="1" applyAlignment="1">
      <alignment horizontal="right"/>
    </xf>
    <xf numFmtId="0" fontId="17" fillId="0" borderId="32" xfId="0" applyFont="1" applyBorder="1"/>
    <xf numFmtId="0" fontId="0" fillId="0" borderId="1" xfId="0" applyBorder="1"/>
    <xf numFmtId="43" fontId="21" fillId="0" borderId="0" xfId="0" applyNumberFormat="1" applyFont="1"/>
    <xf numFmtId="171" fontId="0" fillId="0" borderId="0" xfId="0" applyNumberFormat="1"/>
    <xf numFmtId="0" fontId="5" fillId="0" borderId="21" xfId="0" applyFont="1" applyBorder="1" applyAlignment="1">
      <alignment horizontal="right"/>
    </xf>
    <xf numFmtId="0" fontId="0" fillId="0" borderId="21" xfId="0" applyBorder="1"/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right"/>
    </xf>
    <xf numFmtId="39" fontId="21" fillId="0" borderId="0" xfId="0" applyNumberFormat="1" applyFont="1"/>
    <xf numFmtId="0" fontId="21" fillId="0" borderId="0" xfId="0" applyFont="1" applyAlignment="1">
      <alignment horizontal="center"/>
    </xf>
    <xf numFmtId="0" fontId="0" fillId="0" borderId="8" xfId="0" applyBorder="1"/>
    <xf numFmtId="0" fontId="4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/>
    <xf numFmtId="43" fontId="0" fillId="0" borderId="16" xfId="0" applyNumberFormat="1" applyBorder="1"/>
    <xf numFmtId="43" fontId="0" fillId="0" borderId="19" xfId="0" applyNumberFormat="1" applyBorder="1"/>
    <xf numFmtId="43" fontId="0" fillId="0" borderId="22" xfId="0" applyNumberFormat="1" applyBorder="1"/>
    <xf numFmtId="43" fontId="0" fillId="0" borderId="38" xfId="0" applyNumberFormat="1" applyBorder="1"/>
    <xf numFmtId="0" fontId="0" fillId="0" borderId="35" xfId="0" applyBorder="1"/>
    <xf numFmtId="0" fontId="4" fillId="0" borderId="0" xfId="0" applyFont="1" applyAlignment="1">
      <alignment horizontal="center" vertical="center"/>
    </xf>
    <xf numFmtId="43" fontId="2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73" fontId="4" fillId="0" borderId="0" xfId="0" applyNumberFormat="1" applyFont="1" applyAlignment="1">
      <alignment horizontal="right"/>
    </xf>
    <xf numFmtId="0" fontId="23" fillId="0" borderId="0" xfId="0" applyFont="1"/>
    <xf numFmtId="165" fontId="4" fillId="0" borderId="0" xfId="0" applyNumberFormat="1" applyFont="1" applyAlignment="1">
      <alignment horizontal="right"/>
    </xf>
    <xf numFmtId="165" fontId="4" fillId="0" borderId="14" xfId="0" applyNumberFormat="1" applyFont="1" applyBorder="1" applyAlignment="1">
      <alignment horizontal="right"/>
    </xf>
    <xf numFmtId="0" fontId="0" fillId="0" borderId="0" xfId="0" quotePrefix="1"/>
    <xf numFmtId="0" fontId="24" fillId="0" borderId="0" xfId="0" applyFont="1" applyAlignment="1">
      <alignment horizontal="left"/>
    </xf>
    <xf numFmtId="165" fontId="4" fillId="0" borderId="14" xfId="0" applyNumberFormat="1" applyFont="1" applyBorder="1" applyAlignment="1" applyProtection="1">
      <alignment horizontal="fill"/>
      <protection locked="0"/>
    </xf>
    <xf numFmtId="173" fontId="5" fillId="0" borderId="43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/>
    </xf>
    <xf numFmtId="173" fontId="4" fillId="0" borderId="43" xfId="0" applyNumberFormat="1" applyFont="1" applyBorder="1" applyAlignment="1">
      <alignment horizontal="right"/>
    </xf>
    <xf numFmtId="165" fontId="4" fillId="0" borderId="0" xfId="0" applyNumberFormat="1" applyFont="1" applyAlignment="1" applyProtection="1">
      <alignment horizontal="fill"/>
      <protection locked="0"/>
    </xf>
    <xf numFmtId="173" fontId="5" fillId="0" borderId="21" xfId="0" applyNumberFormat="1" applyFont="1" applyBorder="1" applyAlignment="1">
      <alignment horizontal="right"/>
    </xf>
    <xf numFmtId="1" fontId="0" fillId="0" borderId="0" xfId="0" applyNumberFormat="1"/>
    <xf numFmtId="0" fontId="25" fillId="0" borderId="0" xfId="0" applyFont="1"/>
    <xf numFmtId="0" fontId="2" fillId="0" borderId="0" xfId="0" applyFont="1"/>
    <xf numFmtId="17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quotePrefix="1" applyFont="1" applyAlignment="1">
      <alignment horizontal="left"/>
    </xf>
    <xf numFmtId="44" fontId="26" fillId="0" borderId="0" xfId="0" applyNumberFormat="1" applyFont="1"/>
    <xf numFmtId="0" fontId="26" fillId="0" borderId="0" xfId="0" applyFont="1" applyAlignment="1">
      <alignment horizontal="left" vertical="top"/>
    </xf>
    <xf numFmtId="44" fontId="27" fillId="0" borderId="0" xfId="0" applyNumberFormat="1" applyFont="1"/>
    <xf numFmtId="0" fontId="27" fillId="0" borderId="0" xfId="0" applyFont="1" applyAlignment="1">
      <alignment horizontal="left" vertical="top"/>
    </xf>
    <xf numFmtId="44" fontId="0" fillId="0" borderId="0" xfId="0" applyNumberFormat="1"/>
    <xf numFmtId="0" fontId="28" fillId="0" borderId="0" xfId="0" applyFont="1"/>
    <xf numFmtId="0" fontId="28" fillId="0" borderId="0" xfId="0" applyFont="1" applyAlignment="1">
      <alignment horizontal="center"/>
    </xf>
    <xf numFmtId="43" fontId="1" fillId="0" borderId="0" xfId="0" applyNumberFormat="1" applyFont="1"/>
    <xf numFmtId="0" fontId="27" fillId="0" borderId="21" xfId="0" applyFont="1" applyBorder="1" applyAlignment="1">
      <alignment horizontal="left" vertical="top"/>
    </xf>
    <xf numFmtId="44" fontId="1" fillId="0" borderId="21" xfId="11" applyNumberFormat="1" applyFill="1" applyBorder="1"/>
    <xf numFmtId="0" fontId="27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/>
    <xf numFmtId="43" fontId="1" fillId="0" borderId="21" xfId="0" applyNumberFormat="1" applyFont="1" applyBorder="1"/>
    <xf numFmtId="0" fontId="2" fillId="0" borderId="0" xfId="0" quotePrefix="1" applyFont="1"/>
    <xf numFmtId="0" fontId="26" fillId="0" borderId="0" xfId="0" applyFont="1"/>
    <xf numFmtId="0" fontId="27" fillId="0" borderId="0" xfId="0" quotePrefix="1" applyFont="1" applyAlignment="1">
      <alignment horizontal="left" vertical="top"/>
    </xf>
    <xf numFmtId="43" fontId="1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4" fillId="0" borderId="21" xfId="0" applyNumberFormat="1" applyFont="1" applyBorder="1" applyAlignment="1">
      <alignment horizontal="right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175" fontId="21" fillId="0" borderId="0" xfId="0" applyNumberFormat="1" applyFont="1"/>
    <xf numFmtId="43" fontId="28" fillId="0" borderId="0" xfId="0" applyNumberFormat="1" applyFont="1"/>
    <xf numFmtId="0" fontId="4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 readingOrder="1"/>
    </xf>
    <xf numFmtId="0" fontId="5" fillId="0" borderId="24" xfId="0" applyFont="1" applyBorder="1" applyAlignment="1">
      <alignment horizontal="center" readingOrder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</cellXfs>
  <cellStyles count="12">
    <cellStyle name="20% - Accent1 2 2 2 5" xfId="11" xr:uid="{50C077E0-2FB9-4137-B88E-1C737908CB87}"/>
    <cellStyle name="Comma" xfId="1" builtinId="3"/>
    <cellStyle name="Comma 10" xfId="6" xr:uid="{53F1A07A-B7DC-4015-B2AC-696653B9042A}"/>
    <cellStyle name="Comma 4" xfId="8" xr:uid="{6725AE52-6FA6-48B0-B180-5C79A82D089F}"/>
    <cellStyle name="Currency 2 3" xfId="10" xr:uid="{83A52D27-9B19-4292-AC46-766289D94084}"/>
    <cellStyle name="Hyperlink" xfId="3" builtinId="8"/>
    <cellStyle name="Hyperlink 4 3 2" xfId="5" xr:uid="{861E77B9-0B8A-45F4-8A42-F6E54C60C785}"/>
    <cellStyle name="Normal" xfId="0" builtinId="0"/>
    <cellStyle name="Normal 10" xfId="4" xr:uid="{D393C67A-77CE-4A71-BD88-65076FD67F2E}"/>
    <cellStyle name="Percent" xfId="2" builtinId="5"/>
    <cellStyle name="Percent 10 2" xfId="7" xr:uid="{4B8FDF05-3630-4A06-B722-D49161688B29}"/>
    <cellStyle name="Percent 2" xfId="9" xr:uid="{CC46359D-3971-4454-A59A-904AE4F8BB53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23CD319-AD22-4506-91A4-2E7D900DD617}"/>
            </a:ext>
          </a:extLst>
        </xdr:cNvPr>
        <xdr:cNvSpPr>
          <a:spLocks noChangeArrowheads="1"/>
        </xdr:cNvSpPr>
      </xdr:nvSpPr>
      <xdr:spPr bwMode="auto">
        <a:xfrm rot="-5400000">
          <a:off x="89725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1E378FE-82B0-4713-BB86-0A71EE61CAD8}"/>
            </a:ext>
          </a:extLst>
        </xdr:cNvPr>
        <xdr:cNvSpPr>
          <a:spLocks noChangeArrowheads="1"/>
        </xdr:cNvSpPr>
      </xdr:nvSpPr>
      <xdr:spPr bwMode="auto">
        <a:xfrm rot="-5400000">
          <a:off x="89725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E32A7FC-E092-4E10-8A57-A096BC931C7F}"/>
            </a:ext>
          </a:extLst>
        </xdr:cNvPr>
        <xdr:cNvSpPr>
          <a:spLocks noChangeArrowheads="1"/>
        </xdr:cNvSpPr>
      </xdr:nvSpPr>
      <xdr:spPr bwMode="auto">
        <a:xfrm rot="-5400000">
          <a:off x="9091613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BB4BC0F2-88BC-465C-B8C3-B81734824B2B}"/>
            </a:ext>
          </a:extLst>
        </xdr:cNvPr>
        <xdr:cNvSpPr>
          <a:spLocks noChangeArrowheads="1"/>
        </xdr:cNvSpPr>
      </xdr:nvSpPr>
      <xdr:spPr bwMode="auto">
        <a:xfrm rot="-5400000">
          <a:off x="13115925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D9BAAB73-EBA9-44C8-9B24-7A837EF90ACE}"/>
            </a:ext>
          </a:extLst>
        </xdr:cNvPr>
        <xdr:cNvSpPr>
          <a:spLocks noChangeArrowheads="1"/>
        </xdr:cNvSpPr>
      </xdr:nvSpPr>
      <xdr:spPr bwMode="auto">
        <a:xfrm rot="-5400000">
          <a:off x="13115925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204C7AA9-8EC1-453C-96F5-7289163BF57F}"/>
            </a:ext>
          </a:extLst>
        </xdr:cNvPr>
        <xdr:cNvSpPr>
          <a:spLocks noChangeArrowheads="1"/>
        </xdr:cNvSpPr>
      </xdr:nvSpPr>
      <xdr:spPr bwMode="auto">
        <a:xfrm rot="-5400000">
          <a:off x="1845945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A6F0-9139-48A0-B153-DBAC2AC38D7F}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57" customWidth="1"/>
    <col min="2" max="2" width="13.85546875" style="57" customWidth="1"/>
    <col min="3" max="5" width="16" style="57" customWidth="1"/>
    <col min="6" max="6" width="23.42578125" style="57" customWidth="1"/>
    <col min="7" max="7" width="18.5703125" style="57" customWidth="1"/>
    <col min="8" max="8" width="24.28515625" style="60" customWidth="1"/>
    <col min="9" max="9" width="28.42578125" style="57" bestFit="1" customWidth="1"/>
    <col min="10" max="10" width="16.5703125" style="57" customWidth="1"/>
    <col min="11" max="11" width="17.140625" style="57" bestFit="1" customWidth="1"/>
    <col min="12" max="12" width="21.85546875" style="57" bestFit="1" customWidth="1"/>
    <col min="13" max="13" width="18.42578125" style="57" customWidth="1"/>
    <col min="14" max="14" width="21.42578125" style="57" customWidth="1"/>
    <col min="15" max="15" width="18.42578125" style="57" customWidth="1"/>
    <col min="16" max="20" width="15.85546875" style="57" customWidth="1"/>
    <col min="21" max="16384" width="9.140625" style="57"/>
  </cols>
  <sheetData>
    <row r="1" spans="1:15" ht="15.75" x14ac:dyDescent="0.25">
      <c r="A1" s="56" t="s">
        <v>0</v>
      </c>
      <c r="G1" s="58"/>
      <c r="H1" s="59"/>
    </row>
    <row r="2" spans="1:15" ht="15.75" x14ac:dyDescent="0.25">
      <c r="A2" s="56" t="s">
        <v>1</v>
      </c>
    </row>
    <row r="3" spans="1:15" ht="13.5" thickBot="1" x14ac:dyDescent="0.25"/>
    <row r="4" spans="1:15" x14ac:dyDescent="0.2">
      <c r="B4" s="423" t="s">
        <v>2</v>
      </c>
      <c r="C4" s="424"/>
      <c r="D4" s="61" t="s">
        <v>3</v>
      </c>
      <c r="E4" s="61"/>
      <c r="F4" s="61"/>
      <c r="G4" s="62"/>
      <c r="I4" s="425"/>
      <c r="J4" s="425"/>
    </row>
    <row r="5" spans="1:15" x14ac:dyDescent="0.2">
      <c r="B5" s="402" t="s">
        <v>4</v>
      </c>
      <c r="C5" s="403"/>
      <c r="D5" s="57" t="s">
        <v>5</v>
      </c>
      <c r="G5" s="65"/>
      <c r="I5" s="425"/>
      <c r="J5" s="425"/>
      <c r="L5" s="426"/>
      <c r="M5" s="426"/>
    </row>
    <row r="6" spans="1:15" x14ac:dyDescent="0.2">
      <c r="B6" s="402" t="s">
        <v>6</v>
      </c>
      <c r="C6" s="403"/>
      <c r="D6" s="66">
        <v>45257</v>
      </c>
      <c r="G6" s="65"/>
      <c r="I6" s="425"/>
      <c r="J6" s="425"/>
      <c r="L6" s="426"/>
      <c r="M6" s="426"/>
    </row>
    <row r="7" spans="1:15" x14ac:dyDescent="0.2">
      <c r="B7" s="402" t="s">
        <v>7</v>
      </c>
      <c r="C7" s="403"/>
      <c r="D7" s="66">
        <v>45230</v>
      </c>
      <c r="E7" s="67"/>
      <c r="F7" s="67"/>
      <c r="G7" s="68"/>
      <c r="I7" s="69"/>
      <c r="J7" s="70"/>
      <c r="L7" s="426"/>
      <c r="M7" s="426"/>
    </row>
    <row r="8" spans="1:15" x14ac:dyDescent="0.2">
      <c r="B8" s="402" t="s">
        <v>8</v>
      </c>
      <c r="C8" s="403"/>
      <c r="D8" s="57" t="s">
        <v>9</v>
      </c>
      <c r="G8" s="65"/>
      <c r="I8" s="71"/>
      <c r="J8" s="71" t="s">
        <v>10</v>
      </c>
    </row>
    <row r="9" spans="1:15" x14ac:dyDescent="0.2">
      <c r="B9" s="402" t="s">
        <v>11</v>
      </c>
      <c r="C9" s="403"/>
      <c r="D9" s="57" t="s">
        <v>12</v>
      </c>
      <c r="G9" s="65"/>
      <c r="I9" s="71"/>
      <c r="J9" s="71"/>
    </row>
    <row r="10" spans="1:15" x14ac:dyDescent="0.2">
      <c r="B10" s="63" t="s">
        <v>13</v>
      </c>
      <c r="C10" s="64"/>
      <c r="D10" s="1" t="s">
        <v>14</v>
      </c>
      <c r="E10" s="59"/>
      <c r="F10" s="59"/>
      <c r="G10" s="72"/>
    </row>
    <row r="11" spans="1:15" ht="13.5" thickBot="1" x14ac:dyDescent="0.25">
      <c r="B11" s="404" t="s">
        <v>15</v>
      </c>
      <c r="C11" s="405"/>
      <c r="D11" s="2" t="s">
        <v>16</v>
      </c>
      <c r="E11" s="73"/>
      <c r="F11" s="73"/>
      <c r="G11" s="74"/>
    </row>
    <row r="13" spans="1:15" ht="13.5" thickBot="1" x14ac:dyDescent="0.25"/>
    <row r="14" spans="1:15" ht="15.75" x14ac:dyDescent="0.25">
      <c r="A14" s="75" t="s">
        <v>17</v>
      </c>
      <c r="B14" s="76"/>
      <c r="C14" s="61"/>
      <c r="D14" s="61"/>
      <c r="E14" s="61"/>
      <c r="F14" s="61"/>
      <c r="G14" s="61"/>
      <c r="H14" s="77"/>
      <c r="I14" s="61"/>
      <c r="J14" s="61"/>
      <c r="K14" s="61"/>
      <c r="L14" s="61"/>
      <c r="M14" s="61"/>
      <c r="N14" s="61"/>
      <c r="O14" s="62"/>
    </row>
    <row r="15" spans="1:15" ht="6.75" customHeight="1" x14ac:dyDescent="0.2">
      <c r="A15" s="78"/>
      <c r="O15" s="65"/>
    </row>
    <row r="16" spans="1:15" x14ac:dyDescent="0.2">
      <c r="A16" s="79"/>
      <c r="B16" s="80" t="s">
        <v>18</v>
      </c>
      <c r="C16" s="80" t="s">
        <v>19</v>
      </c>
      <c r="D16" s="81" t="s">
        <v>20</v>
      </c>
      <c r="E16" s="80" t="s">
        <v>21</v>
      </c>
      <c r="F16" s="80" t="s">
        <v>22</v>
      </c>
      <c r="G16" s="80" t="s">
        <v>23</v>
      </c>
      <c r="H16" s="82" t="s">
        <v>24</v>
      </c>
      <c r="I16" s="80" t="s">
        <v>25</v>
      </c>
      <c r="J16" s="80" t="s">
        <v>26</v>
      </c>
      <c r="K16" s="80" t="s">
        <v>27</v>
      </c>
      <c r="L16" s="83" t="s">
        <v>28</v>
      </c>
      <c r="M16" s="80" t="s">
        <v>29</v>
      </c>
      <c r="N16" s="80" t="s">
        <v>30</v>
      </c>
      <c r="O16" s="84" t="s">
        <v>31</v>
      </c>
    </row>
    <row r="17" spans="1:17" x14ac:dyDescent="0.2">
      <c r="A17" s="78"/>
      <c r="B17" s="85" t="s">
        <v>32</v>
      </c>
      <c r="C17" s="85" t="s">
        <v>33</v>
      </c>
      <c r="D17" s="86">
        <v>6.1650999999999997E-2</v>
      </c>
      <c r="E17" s="87">
        <f>+D17-F17</f>
        <v>5.4350999999999997E-2</v>
      </c>
      <c r="F17" s="88">
        <v>7.3000000000000001E-3</v>
      </c>
      <c r="G17" s="89"/>
      <c r="H17" s="90">
        <v>462000000</v>
      </c>
      <c r="I17" s="91">
        <v>26470835.509999998</v>
      </c>
      <c r="J17" s="91">
        <v>149601.18</v>
      </c>
      <c r="K17" s="92">
        <f>+'ESA Collection and Waterfall(3)'!G84</f>
        <v>1424881.2500000002</v>
      </c>
      <c r="L17" s="91">
        <f>I17-K17</f>
        <v>25045954.259999998</v>
      </c>
      <c r="M17" s="93">
        <f>L17/L21</f>
        <v>0.73135512796190949</v>
      </c>
      <c r="N17" s="94" t="s">
        <v>34</v>
      </c>
      <c r="O17" s="95">
        <v>50885</v>
      </c>
      <c r="Q17" s="67"/>
    </row>
    <row r="18" spans="1:17" x14ac:dyDescent="0.2">
      <c r="A18" s="78"/>
      <c r="B18" s="96" t="s">
        <v>35</v>
      </c>
      <c r="C18" s="96" t="s">
        <v>36</v>
      </c>
      <c r="D18" s="97">
        <v>8.9351E-2</v>
      </c>
      <c r="E18" s="98">
        <f>+D18-F18</f>
        <v>5.4350999999999997E-2</v>
      </c>
      <c r="F18" s="99">
        <v>3.5000000000000003E-2</v>
      </c>
      <c r="G18" s="100"/>
      <c r="H18" s="101">
        <v>9200000</v>
      </c>
      <c r="I18" s="102">
        <v>9200000</v>
      </c>
      <c r="J18" s="102">
        <v>75355.42</v>
      </c>
      <c r="K18" s="103"/>
      <c r="L18" s="102">
        <f>I18-K18</f>
        <v>9200000</v>
      </c>
      <c r="M18" s="104">
        <f>L18/L21</f>
        <v>0.26864487203809051</v>
      </c>
      <c r="N18" s="105" t="s">
        <v>34</v>
      </c>
      <c r="O18" s="106">
        <v>54173</v>
      </c>
      <c r="Q18" s="67"/>
    </row>
    <row r="19" spans="1:17" x14ac:dyDescent="0.2">
      <c r="A19" s="78"/>
      <c r="B19" s="107"/>
      <c r="C19" s="107"/>
      <c r="D19" s="97"/>
      <c r="E19" s="97"/>
      <c r="F19" s="108"/>
      <c r="G19" s="100"/>
      <c r="H19" s="109"/>
      <c r="I19" s="110"/>
      <c r="J19" s="102"/>
      <c r="K19" s="103"/>
      <c r="L19" s="102"/>
      <c r="M19" s="104"/>
      <c r="N19" s="105"/>
      <c r="O19" s="106"/>
      <c r="Q19" s="67"/>
    </row>
    <row r="20" spans="1:17" x14ac:dyDescent="0.2">
      <c r="A20" s="111"/>
      <c r="B20" s="112"/>
      <c r="C20" s="113"/>
      <c r="D20" s="114"/>
      <c r="E20" s="115"/>
      <c r="F20" s="113"/>
      <c r="G20" s="115"/>
      <c r="H20" s="116"/>
      <c r="I20" s="117"/>
      <c r="J20" s="117"/>
      <c r="K20" s="118"/>
      <c r="L20" s="117"/>
      <c r="M20" s="119"/>
      <c r="N20" s="120"/>
      <c r="O20" s="121"/>
    </row>
    <row r="21" spans="1:17" x14ac:dyDescent="0.2">
      <c r="A21" s="111"/>
      <c r="B21" s="122" t="s">
        <v>37</v>
      </c>
      <c r="C21" s="112"/>
      <c r="D21" s="123"/>
      <c r="E21" s="113"/>
      <c r="F21" s="113"/>
      <c r="G21" s="113"/>
      <c r="H21" s="124">
        <f>SUM(H17:H20)</f>
        <v>471200000</v>
      </c>
      <c r="I21" s="125">
        <f>SUM(I17:I20)</f>
        <v>35670835.509999998</v>
      </c>
      <c r="J21" s="125">
        <f>SUM(J17:J19)</f>
        <v>224956.59999999998</v>
      </c>
      <c r="K21" s="125">
        <f>SUM(K17:K19)</f>
        <v>1424881.2500000002</v>
      </c>
      <c r="L21" s="125">
        <f>SUM(L17:L19)</f>
        <v>34245954.259999998</v>
      </c>
      <c r="M21" s="126">
        <f>SUM(M17:M19)</f>
        <v>1</v>
      </c>
      <c r="N21" s="127"/>
      <c r="O21" s="128"/>
    </row>
    <row r="22" spans="1:17" s="132" customFormat="1" ht="11.25" x14ac:dyDescent="0.2">
      <c r="A22" s="129" t="s">
        <v>38</v>
      </c>
      <c r="B22" s="130"/>
      <c r="C22" s="130"/>
      <c r="D22" s="130"/>
      <c r="E22" s="130"/>
      <c r="F22" s="130"/>
      <c r="G22" s="130"/>
      <c r="H22" s="131"/>
      <c r="I22" s="130"/>
      <c r="J22" s="130"/>
      <c r="O22" s="133"/>
    </row>
    <row r="23" spans="1:17" s="132" customFormat="1" ht="13.5" thickBot="1" x14ac:dyDescent="0.25">
      <c r="A23" s="134"/>
      <c r="B23" s="135"/>
      <c r="C23" s="135"/>
      <c r="D23" s="135"/>
      <c r="E23" s="135"/>
      <c r="F23" s="135"/>
      <c r="G23" s="135"/>
      <c r="H23" s="136"/>
      <c r="I23" s="135"/>
      <c r="J23" s="135"/>
      <c r="K23" s="73"/>
      <c r="L23" s="73"/>
      <c r="M23" s="73"/>
      <c r="N23" s="73"/>
      <c r="O23" s="137"/>
    </row>
    <row r="24" spans="1:17" ht="13.5" thickBot="1" x14ac:dyDescent="0.25"/>
    <row r="25" spans="1:17" ht="15.75" x14ac:dyDescent="0.25">
      <c r="A25" s="75" t="s">
        <v>39</v>
      </c>
      <c r="B25" s="76"/>
      <c r="C25" s="61"/>
      <c r="D25" s="61"/>
      <c r="E25" s="61"/>
      <c r="F25" s="61"/>
      <c r="G25" s="61"/>
      <c r="H25" s="138"/>
      <c r="J25" s="75" t="s">
        <v>40</v>
      </c>
      <c r="K25" s="61"/>
      <c r="L25" s="61"/>
      <c r="M25" s="61"/>
      <c r="N25" s="61"/>
      <c r="O25" s="62"/>
    </row>
    <row r="26" spans="1:17" ht="6.75" customHeight="1" x14ac:dyDescent="0.2">
      <c r="A26" s="78"/>
      <c r="H26" s="139"/>
      <c r="J26" s="78"/>
      <c r="O26" s="65"/>
    </row>
    <row r="27" spans="1:17" s="148" customFormat="1" ht="12.75" customHeight="1" x14ac:dyDescent="0.2">
      <c r="A27" s="140"/>
      <c r="B27" s="141"/>
      <c r="C27" s="141"/>
      <c r="D27" s="141"/>
      <c r="E27" s="142"/>
      <c r="F27" s="143" t="s">
        <v>41</v>
      </c>
      <c r="G27" s="144" t="s">
        <v>42</v>
      </c>
      <c r="H27" s="145" t="s">
        <v>43</v>
      </c>
      <c r="I27" s="57"/>
      <c r="J27" s="146"/>
      <c r="K27" s="147"/>
      <c r="L27" s="83" t="s">
        <v>44</v>
      </c>
      <c r="M27" s="406" t="s">
        <v>45</v>
      </c>
      <c r="N27" s="407"/>
      <c r="O27" s="408"/>
    </row>
    <row r="28" spans="1:17" x14ac:dyDescent="0.2">
      <c r="A28" s="146"/>
      <c r="B28" s="149" t="s">
        <v>46</v>
      </c>
      <c r="C28" s="149"/>
      <c r="D28" s="149"/>
      <c r="E28" s="149"/>
      <c r="F28" s="150">
        <v>51741649.020000003</v>
      </c>
      <c r="G28" s="150">
        <v>-1161764.82</v>
      </c>
      <c r="H28" s="151">
        <v>50579884.200000003</v>
      </c>
      <c r="I28" s="152"/>
      <c r="J28" s="111"/>
      <c r="K28" s="153"/>
      <c r="L28" s="154"/>
      <c r="M28" s="409" t="s">
        <v>47</v>
      </c>
      <c r="N28" s="410"/>
      <c r="O28" s="411"/>
    </row>
    <row r="29" spans="1:17" x14ac:dyDescent="0.2">
      <c r="A29" s="78"/>
      <c r="B29" s="57" t="s">
        <v>48</v>
      </c>
      <c r="F29" s="155">
        <v>535701.98</v>
      </c>
      <c r="G29" s="155">
        <v>-3027.15</v>
      </c>
      <c r="H29" s="156">
        <v>532674.82999999996</v>
      </c>
      <c r="I29" s="152"/>
      <c r="J29" s="157" t="s">
        <v>49</v>
      </c>
      <c r="K29" s="158"/>
      <c r="L29" s="159">
        <v>0</v>
      </c>
      <c r="M29" s="3"/>
      <c r="N29" s="4">
        <v>0</v>
      </c>
      <c r="O29" s="160"/>
    </row>
    <row r="30" spans="1:17" x14ac:dyDescent="0.2">
      <c r="A30" s="78"/>
      <c r="B30" s="148" t="s">
        <v>50</v>
      </c>
      <c r="C30" s="148"/>
      <c r="D30" s="148"/>
      <c r="E30" s="148"/>
      <c r="F30" s="155">
        <v>52277351</v>
      </c>
      <c r="G30" s="155">
        <v>-1164791.97</v>
      </c>
      <c r="H30" s="156">
        <v>51112559.030000001</v>
      </c>
      <c r="I30" s="152"/>
      <c r="J30" s="157" t="s">
        <v>51</v>
      </c>
      <c r="K30" s="158"/>
      <c r="L30" s="159">
        <v>4.0000000000000002E-4</v>
      </c>
      <c r="M30" s="5"/>
      <c r="N30" s="6">
        <v>-2</v>
      </c>
      <c r="O30" s="161"/>
    </row>
    <row r="31" spans="1:17" x14ac:dyDescent="0.2">
      <c r="A31" s="78"/>
      <c r="F31" s="155">
        <v>0</v>
      </c>
      <c r="G31" s="155">
        <v>0</v>
      </c>
      <c r="H31" s="156">
        <v>0</v>
      </c>
      <c r="I31" s="152"/>
      <c r="J31" s="157" t="s">
        <v>52</v>
      </c>
      <c r="K31" s="158"/>
      <c r="L31" s="159">
        <v>4.4999999999999998E-2</v>
      </c>
      <c r="M31" s="5"/>
      <c r="N31" s="6">
        <v>-15.02</v>
      </c>
      <c r="O31" s="161"/>
    </row>
    <row r="32" spans="1:17" x14ac:dyDescent="0.2">
      <c r="A32" s="78"/>
      <c r="F32" s="155">
        <v>0</v>
      </c>
      <c r="G32" s="155">
        <v>0</v>
      </c>
      <c r="H32" s="156">
        <v>0</v>
      </c>
      <c r="I32" s="152"/>
      <c r="J32" s="157" t="s">
        <v>53</v>
      </c>
      <c r="K32" s="158"/>
      <c r="L32" s="159">
        <v>8.8900000000000007E-2</v>
      </c>
      <c r="M32" s="7"/>
      <c r="N32" s="8">
        <v>-7.24</v>
      </c>
      <c r="O32" s="162"/>
    </row>
    <row r="33" spans="1:15" ht="15.75" customHeight="1" x14ac:dyDescent="0.2">
      <c r="A33" s="78"/>
      <c r="F33" s="155">
        <v>0</v>
      </c>
      <c r="G33" s="155">
        <v>0</v>
      </c>
      <c r="H33" s="156">
        <v>0</v>
      </c>
      <c r="I33" s="152"/>
      <c r="J33" s="163"/>
      <c r="K33" s="164"/>
      <c r="L33" s="9"/>
      <c r="M33" s="10"/>
      <c r="N33" s="11" t="s">
        <v>54</v>
      </c>
      <c r="O33" s="165"/>
    </row>
    <row r="34" spans="1:15" x14ac:dyDescent="0.2">
      <c r="A34" s="78"/>
      <c r="B34" s="57" t="s">
        <v>55</v>
      </c>
      <c r="F34" s="155">
        <v>5.71</v>
      </c>
      <c r="G34" s="155">
        <f>H34-F34</f>
        <v>0</v>
      </c>
      <c r="H34" s="156">
        <v>5.71</v>
      </c>
      <c r="I34" s="152"/>
      <c r="J34" s="157" t="s">
        <v>56</v>
      </c>
      <c r="K34" s="158"/>
      <c r="L34" s="159">
        <v>0.85440000000000005</v>
      </c>
      <c r="M34" s="3"/>
      <c r="N34" s="4">
        <v>202.12</v>
      </c>
      <c r="O34" s="160"/>
    </row>
    <row r="35" spans="1:15" x14ac:dyDescent="0.2">
      <c r="A35" s="78"/>
      <c r="B35" s="57" t="s">
        <v>57</v>
      </c>
      <c r="F35" s="155">
        <v>161.82</v>
      </c>
      <c r="G35" s="155">
        <v>0.79</v>
      </c>
      <c r="H35" s="156">
        <v>162.61000000000001</v>
      </c>
      <c r="I35" s="152"/>
      <c r="J35" s="157" t="s">
        <v>58</v>
      </c>
      <c r="K35" s="158"/>
      <c r="L35" s="159">
        <v>1.0800000000000001E-2</v>
      </c>
      <c r="M35" s="5"/>
      <c r="N35" s="6">
        <v>203.04</v>
      </c>
      <c r="O35" s="161"/>
    </row>
    <row r="36" spans="1:15" ht="12.75" customHeight="1" x14ac:dyDescent="0.2">
      <c r="A36" s="78"/>
      <c r="B36" s="57" t="s">
        <v>59</v>
      </c>
      <c r="F36" s="166">
        <v>8600</v>
      </c>
      <c r="G36" s="167">
        <v>-208</v>
      </c>
      <c r="H36" s="168">
        <v>8392</v>
      </c>
      <c r="I36" s="152"/>
      <c r="J36" s="157" t="s">
        <v>60</v>
      </c>
      <c r="K36" s="158"/>
      <c r="L36" s="159">
        <v>5.0000000000000001E-4</v>
      </c>
      <c r="M36" s="5"/>
      <c r="N36" s="6">
        <v>192.25</v>
      </c>
      <c r="O36" s="161"/>
    </row>
    <row r="37" spans="1:15" ht="13.5" thickBot="1" x14ac:dyDescent="0.25">
      <c r="A37" s="78"/>
      <c r="B37" s="57" t="s">
        <v>61</v>
      </c>
      <c r="F37" s="166">
        <v>3932</v>
      </c>
      <c r="G37" s="167">
        <v>-92</v>
      </c>
      <c r="H37" s="168">
        <v>3840</v>
      </c>
      <c r="I37" s="152"/>
      <c r="J37" s="169" t="s">
        <v>62</v>
      </c>
      <c r="K37" s="158"/>
      <c r="L37" s="12"/>
      <c r="M37" s="13"/>
      <c r="N37" s="14">
        <v>173.66</v>
      </c>
      <c r="O37" s="170"/>
    </row>
    <row r="38" spans="1:15" ht="13.5" thickBot="1" x14ac:dyDescent="0.25">
      <c r="A38" s="78"/>
      <c r="B38" s="57" t="s">
        <v>63</v>
      </c>
      <c r="F38" s="155">
        <v>6078.76</v>
      </c>
      <c r="G38" s="155">
        <f>H38-F38</f>
        <v>11.869999999999891</v>
      </c>
      <c r="H38" s="156">
        <v>6090.63</v>
      </c>
      <c r="I38" s="152"/>
      <c r="J38" s="171"/>
      <c r="K38" s="172"/>
      <c r="L38" s="173"/>
      <c r="M38" s="174"/>
      <c r="N38" s="174"/>
      <c r="O38" s="175"/>
    </row>
    <row r="39" spans="1:15" ht="12.75" customHeight="1" x14ac:dyDescent="0.2">
      <c r="A39" s="111"/>
      <c r="B39" s="176" t="s">
        <v>64</v>
      </c>
      <c r="C39" s="176"/>
      <c r="D39" s="176"/>
      <c r="E39" s="176"/>
      <c r="F39" s="177">
        <v>13295.36</v>
      </c>
      <c r="G39" s="177">
        <v>15.2</v>
      </c>
      <c r="H39" s="156">
        <v>13310.56</v>
      </c>
      <c r="I39" s="152"/>
      <c r="J39" s="412" t="s">
        <v>65</v>
      </c>
      <c r="K39" s="413"/>
      <c r="L39" s="413"/>
      <c r="M39" s="413"/>
      <c r="N39" s="413"/>
      <c r="O39" s="414"/>
    </row>
    <row r="40" spans="1:15" s="132" customFormat="1" x14ac:dyDescent="0.2">
      <c r="A40" s="129"/>
      <c r="B40" s="130"/>
      <c r="C40" s="130"/>
      <c r="D40" s="130"/>
      <c r="E40" s="130"/>
      <c r="H40" s="178"/>
      <c r="I40" s="152"/>
      <c r="J40" s="415"/>
      <c r="K40" s="416"/>
      <c r="L40" s="416"/>
      <c r="M40" s="416"/>
      <c r="N40" s="416"/>
      <c r="O40" s="417"/>
    </row>
    <row r="41" spans="1:15" s="132" customFormat="1" ht="13.5" thickBot="1" x14ac:dyDescent="0.25">
      <c r="A41" s="134"/>
      <c r="B41" s="135"/>
      <c r="C41" s="135"/>
      <c r="D41" s="135"/>
      <c r="E41" s="135"/>
      <c r="F41" s="135"/>
      <c r="G41" s="180"/>
      <c r="H41" s="181"/>
      <c r="I41" s="152"/>
      <c r="J41" s="418"/>
      <c r="K41" s="419"/>
      <c r="L41" s="419"/>
      <c r="M41" s="419"/>
      <c r="N41" s="419"/>
      <c r="O41" s="420"/>
    </row>
    <row r="42" spans="1:15" ht="13.5" thickBot="1" x14ac:dyDescent="0.25">
      <c r="I42" s="152"/>
    </row>
    <row r="43" spans="1:15" ht="15.75" x14ac:dyDescent="0.25">
      <c r="A43" s="75" t="s">
        <v>66</v>
      </c>
      <c r="B43" s="61"/>
      <c r="C43" s="61"/>
      <c r="D43" s="61"/>
      <c r="E43" s="61"/>
      <c r="F43" s="61"/>
      <c r="G43" s="61"/>
      <c r="H43" s="138"/>
      <c r="I43" s="152"/>
      <c r="L43" s="182"/>
    </row>
    <row r="44" spans="1:15" x14ac:dyDescent="0.2">
      <c r="A44" s="78"/>
      <c r="H44" s="139"/>
      <c r="I44" s="152"/>
      <c r="L44" s="183"/>
    </row>
    <row r="45" spans="1:15" x14ac:dyDescent="0.2">
      <c r="A45" s="140"/>
      <c r="B45" s="141"/>
      <c r="C45" s="141"/>
      <c r="D45" s="141"/>
      <c r="E45" s="141"/>
      <c r="F45" s="80" t="s">
        <v>67</v>
      </c>
      <c r="G45" s="83" t="s">
        <v>42</v>
      </c>
      <c r="H45" s="184" t="s">
        <v>43</v>
      </c>
      <c r="I45" s="152"/>
      <c r="L45" s="185"/>
    </row>
    <row r="46" spans="1:15" x14ac:dyDescent="0.2">
      <c r="A46" s="78"/>
      <c r="B46" s="57" t="s">
        <v>68</v>
      </c>
      <c r="E46" s="147"/>
      <c r="F46" s="186">
        <v>702593.75</v>
      </c>
      <c r="G46" s="187">
        <f>H46-F46</f>
        <v>0</v>
      </c>
      <c r="H46" s="188">
        <f>+F47</f>
        <v>702593.75</v>
      </c>
      <c r="I46" s="152"/>
      <c r="J46" s="189"/>
      <c r="L46" s="185"/>
    </row>
    <row r="47" spans="1:15" x14ac:dyDescent="0.2">
      <c r="A47" s="78"/>
      <c r="B47" s="57" t="s">
        <v>69</v>
      </c>
      <c r="E47" s="158"/>
      <c r="F47" s="186">
        <v>702593.75</v>
      </c>
      <c r="G47" s="190">
        <f t="shared" ref="G47:G50" si="0">H47-F47</f>
        <v>0</v>
      </c>
      <c r="H47" s="188">
        <v>702593.75</v>
      </c>
      <c r="I47" s="152"/>
      <c r="J47" s="152"/>
      <c r="K47" s="15"/>
      <c r="L47" s="15"/>
      <c r="M47" s="15"/>
    </row>
    <row r="48" spans="1:15" x14ac:dyDescent="0.2">
      <c r="A48" s="78"/>
      <c r="B48" s="57" t="s">
        <v>70</v>
      </c>
      <c r="E48" s="158"/>
      <c r="F48" s="186">
        <v>0</v>
      </c>
      <c r="G48" s="190">
        <v>0</v>
      </c>
      <c r="H48" s="188">
        <v>0</v>
      </c>
      <c r="I48" s="152"/>
      <c r="J48" s="191"/>
      <c r="K48" s="15"/>
      <c r="L48" s="15"/>
      <c r="M48" s="15"/>
    </row>
    <row r="49" spans="1:14" x14ac:dyDescent="0.2">
      <c r="A49" s="78"/>
      <c r="B49" s="57" t="s">
        <v>71</v>
      </c>
      <c r="E49" s="158"/>
      <c r="F49" s="186">
        <v>0</v>
      </c>
      <c r="G49" s="190">
        <v>0</v>
      </c>
      <c r="H49" s="188">
        <v>0</v>
      </c>
      <c r="I49" s="152"/>
      <c r="J49" s="152"/>
      <c r="K49" s="16"/>
      <c r="L49" s="16"/>
      <c r="M49" s="16"/>
    </row>
    <row r="50" spans="1:14" x14ac:dyDescent="0.2">
      <c r="A50" s="78"/>
      <c r="B50" s="57" t="s">
        <v>72</v>
      </c>
      <c r="E50" s="158"/>
      <c r="F50" s="186">
        <v>1252228.31</v>
      </c>
      <c r="G50" s="190">
        <f t="shared" si="0"/>
        <v>456998.95999999996</v>
      </c>
      <c r="H50" s="188">
        <v>1709227.27</v>
      </c>
      <c r="I50" s="152"/>
      <c r="J50" s="189"/>
    </row>
    <row r="51" spans="1:14" ht="15" customHeight="1" x14ac:dyDescent="0.2">
      <c r="A51" s="78"/>
      <c r="B51" s="57" t="s">
        <v>73</v>
      </c>
      <c r="E51" s="158"/>
      <c r="F51" s="186"/>
      <c r="G51" s="190">
        <v>0</v>
      </c>
      <c r="H51" s="188"/>
      <c r="I51" s="152"/>
      <c r="J51" s="189"/>
      <c r="K51" s="189"/>
      <c r="L51" s="189"/>
      <c r="M51" s="192"/>
    </row>
    <row r="52" spans="1:14" x14ac:dyDescent="0.2">
      <c r="A52" s="78"/>
      <c r="B52" s="57" t="s">
        <v>74</v>
      </c>
      <c r="E52" s="158"/>
      <c r="F52" s="186"/>
      <c r="G52" s="190">
        <v>0</v>
      </c>
      <c r="H52" s="188"/>
      <c r="I52" s="152"/>
    </row>
    <row r="53" spans="1:14" x14ac:dyDescent="0.2">
      <c r="A53" s="78"/>
      <c r="B53" s="148" t="s">
        <v>75</v>
      </c>
      <c r="E53" s="158"/>
      <c r="F53" s="193">
        <v>1954822.06</v>
      </c>
      <c r="G53" s="190">
        <f>H53-F53</f>
        <v>456998.95999999996</v>
      </c>
      <c r="H53" s="194">
        <f>H47+H48+H50</f>
        <v>2411821.02</v>
      </c>
      <c r="I53" s="152"/>
      <c r="J53" s="189"/>
      <c r="K53" s="191"/>
      <c r="L53" s="189"/>
    </row>
    <row r="54" spans="1:14" x14ac:dyDescent="0.2">
      <c r="A54" s="78"/>
      <c r="E54" s="158"/>
      <c r="F54" s="195"/>
      <c r="G54" s="107"/>
      <c r="H54" s="139"/>
      <c r="I54" s="152"/>
    </row>
    <row r="55" spans="1:14" x14ac:dyDescent="0.2">
      <c r="A55" s="129"/>
      <c r="B55" s="132"/>
      <c r="C55" s="132"/>
      <c r="D55" s="132"/>
      <c r="E55" s="132"/>
      <c r="F55" s="196"/>
      <c r="G55" s="196"/>
      <c r="H55" s="197"/>
      <c r="I55" s="152"/>
    </row>
    <row r="56" spans="1:14" x14ac:dyDescent="0.2">
      <c r="A56" s="129"/>
      <c r="B56" s="132"/>
      <c r="C56" s="132"/>
      <c r="D56" s="132"/>
      <c r="E56" s="132"/>
      <c r="F56" s="198"/>
      <c r="G56" s="196"/>
      <c r="H56" s="197"/>
      <c r="I56" s="152"/>
      <c r="L56" s="152"/>
      <c r="M56" s="152"/>
    </row>
    <row r="57" spans="1:14" ht="13.5" thickBot="1" x14ac:dyDescent="0.25">
      <c r="A57" s="199"/>
      <c r="B57" s="73"/>
      <c r="C57" s="73"/>
      <c r="D57" s="73"/>
      <c r="E57" s="73"/>
      <c r="F57" s="200"/>
      <c r="G57" s="201"/>
      <c r="H57" s="202"/>
      <c r="I57" s="152"/>
    </row>
    <row r="58" spans="1:14" x14ac:dyDescent="0.2">
      <c r="I58" s="152"/>
    </row>
    <row r="59" spans="1:14" ht="13.5" thickBot="1" x14ac:dyDescent="0.25">
      <c r="I59" s="152"/>
    </row>
    <row r="60" spans="1:14" ht="16.5" thickBot="1" x14ac:dyDescent="0.3">
      <c r="A60" s="75" t="s">
        <v>76</v>
      </c>
      <c r="B60" s="61"/>
      <c r="C60" s="61"/>
      <c r="D60" s="61"/>
      <c r="E60" s="61"/>
      <c r="F60" s="61"/>
      <c r="G60" s="61"/>
      <c r="H60" s="138"/>
      <c r="I60" s="152"/>
      <c r="J60" s="421" t="s">
        <v>77</v>
      </c>
      <c r="K60" s="422"/>
      <c r="N60" s="192"/>
    </row>
    <row r="61" spans="1:14" ht="6.75" customHeight="1" x14ac:dyDescent="0.2">
      <c r="A61" s="78"/>
      <c r="H61" s="139"/>
      <c r="I61" s="152"/>
      <c r="J61" s="78"/>
      <c r="K61" s="65"/>
    </row>
    <row r="62" spans="1:14" s="148" customFormat="1" x14ac:dyDescent="0.2">
      <c r="A62" s="140"/>
      <c r="B62" s="141"/>
      <c r="C62" s="141"/>
      <c r="D62" s="141"/>
      <c r="E62" s="141"/>
      <c r="F62" s="80" t="s">
        <v>43</v>
      </c>
      <c r="G62" s="80" t="s">
        <v>42</v>
      </c>
      <c r="H62" s="184" t="s">
        <v>43</v>
      </c>
      <c r="I62" s="152"/>
      <c r="J62" s="78" t="s">
        <v>78</v>
      </c>
      <c r="K62" s="203">
        <v>6.2199999999999998E-2</v>
      </c>
    </row>
    <row r="63" spans="1:14" ht="13.5" thickBot="1" x14ac:dyDescent="0.25">
      <c r="A63" s="146"/>
      <c r="B63" s="204" t="s">
        <v>79</v>
      </c>
      <c r="C63" s="149"/>
      <c r="D63" s="149"/>
      <c r="E63" s="149"/>
      <c r="F63" s="205"/>
      <c r="G63" s="147"/>
      <c r="H63" s="206"/>
      <c r="I63" s="152"/>
      <c r="J63" s="207"/>
      <c r="K63" s="208"/>
    </row>
    <row r="64" spans="1:14" ht="14.25" x14ac:dyDescent="0.2">
      <c r="A64" s="78"/>
      <c r="B64" s="57" t="s">
        <v>80</v>
      </c>
      <c r="F64" s="190">
        <v>54757769.560000002</v>
      </c>
      <c r="G64" s="209">
        <f>-F64+H64</f>
        <v>-1123467.2899999991</v>
      </c>
      <c r="H64" s="188">
        <v>53634302.270000003</v>
      </c>
      <c r="I64" s="152"/>
      <c r="K64" s="210"/>
    </row>
    <row r="65" spans="1:16" x14ac:dyDescent="0.2">
      <c r="A65" s="78"/>
      <c r="B65" s="57" t="s">
        <v>81</v>
      </c>
      <c r="F65" s="190">
        <v>0</v>
      </c>
      <c r="G65" s="209">
        <v>0</v>
      </c>
      <c r="H65" s="188">
        <f>+H49</f>
        <v>0</v>
      </c>
      <c r="I65" s="152"/>
      <c r="J65" s="132"/>
    </row>
    <row r="66" spans="1:16" x14ac:dyDescent="0.2">
      <c r="A66" s="78"/>
      <c r="B66" s="57" t="s">
        <v>82</v>
      </c>
      <c r="E66" s="211"/>
      <c r="F66" s="190">
        <v>702593.75</v>
      </c>
      <c r="G66" s="209">
        <f>(-F66+H66)</f>
        <v>0</v>
      </c>
      <c r="H66" s="188">
        <f>+H47</f>
        <v>702593.75</v>
      </c>
      <c r="I66" s="152"/>
    </row>
    <row r="67" spans="1:16" x14ac:dyDescent="0.2">
      <c r="A67" s="78"/>
      <c r="B67" s="57" t="s">
        <v>73</v>
      </c>
      <c r="E67" s="211"/>
      <c r="F67" s="212">
        <v>0</v>
      </c>
      <c r="G67" s="213">
        <v>0</v>
      </c>
      <c r="H67" s="214">
        <v>0</v>
      </c>
      <c r="I67" s="152"/>
    </row>
    <row r="68" spans="1:16" ht="13.5" thickBot="1" x14ac:dyDescent="0.25">
      <c r="A68" s="78"/>
      <c r="B68" s="148" t="s">
        <v>83</v>
      </c>
      <c r="F68" s="215">
        <v>55460363.310000002</v>
      </c>
      <c r="G68" s="216">
        <f>SUM(G64:G67)</f>
        <v>-1123467.2899999991</v>
      </c>
      <c r="H68" s="194">
        <f>SUM(H64:H67)</f>
        <v>54336896.020000003</v>
      </c>
      <c r="I68" s="152"/>
      <c r="J68" s="152"/>
    </row>
    <row r="69" spans="1:16" ht="15.75" x14ac:dyDescent="0.25">
      <c r="A69" s="78"/>
      <c r="F69" s="190"/>
      <c r="G69" s="209"/>
      <c r="H69" s="194"/>
      <c r="I69" s="152"/>
      <c r="J69" s="75" t="s">
        <v>84</v>
      </c>
      <c r="K69" s="61"/>
      <c r="L69" s="61"/>
      <c r="M69" s="61"/>
      <c r="N69" s="61"/>
      <c r="O69" s="62"/>
    </row>
    <row r="70" spans="1:16" ht="6.75" customHeight="1" x14ac:dyDescent="0.2">
      <c r="A70" s="78"/>
      <c r="B70" s="148"/>
      <c r="F70" s="190"/>
      <c r="G70" s="209"/>
      <c r="H70" s="188"/>
      <c r="I70" s="152"/>
      <c r="J70" s="78"/>
      <c r="O70" s="65"/>
    </row>
    <row r="71" spans="1:16" x14ac:dyDescent="0.2">
      <c r="A71" s="78"/>
      <c r="B71" s="148" t="s">
        <v>85</v>
      </c>
      <c r="F71" s="190"/>
      <c r="G71" s="209"/>
      <c r="H71" s="188"/>
      <c r="I71" s="152"/>
      <c r="J71" s="79"/>
      <c r="K71" s="217"/>
      <c r="L71" s="80" t="s">
        <v>86</v>
      </c>
      <c r="M71" s="80" t="s">
        <v>87</v>
      </c>
      <c r="N71" s="80" t="s">
        <v>88</v>
      </c>
      <c r="O71" s="218" t="s">
        <v>89</v>
      </c>
    </row>
    <row r="72" spans="1:16" x14ac:dyDescent="0.2">
      <c r="A72" s="78"/>
      <c r="B72" s="57" t="s">
        <v>90</v>
      </c>
      <c r="F72" s="190">
        <v>26470835.510000002</v>
      </c>
      <c r="G72" s="209">
        <f>+H72-F72</f>
        <v>-1424881.2500000037</v>
      </c>
      <c r="H72" s="188">
        <f>+L17</f>
        <v>25045954.259999998</v>
      </c>
      <c r="I72" s="152"/>
      <c r="J72" s="78"/>
      <c r="L72" s="219"/>
      <c r="M72" s="220"/>
      <c r="N72" s="221"/>
      <c r="O72" s="222"/>
    </row>
    <row r="73" spans="1:16" x14ac:dyDescent="0.2">
      <c r="A73" s="78"/>
      <c r="B73" s="57" t="s">
        <v>91</v>
      </c>
      <c r="F73" s="212">
        <v>9200000</v>
      </c>
      <c r="G73" s="213">
        <f>-F73+H73</f>
        <v>0</v>
      </c>
      <c r="H73" s="214">
        <v>9200000</v>
      </c>
      <c r="I73" s="152"/>
      <c r="J73" s="78" t="s">
        <v>92</v>
      </c>
      <c r="L73" s="17">
        <v>51112559.030000001</v>
      </c>
      <c r="M73" s="18">
        <v>1</v>
      </c>
      <c r="N73" s="19">
        <v>8392</v>
      </c>
      <c r="O73" s="20">
        <v>550959.06999999995</v>
      </c>
    </row>
    <row r="74" spans="1:16" x14ac:dyDescent="0.2">
      <c r="A74" s="78"/>
      <c r="B74" s="148" t="s">
        <v>93</v>
      </c>
      <c r="F74" s="223">
        <v>35670835.509999998</v>
      </c>
      <c r="G74" s="216">
        <f>SUM(G72:G73)</f>
        <v>-1424881.2500000037</v>
      </c>
      <c r="H74" s="194">
        <f>SUM(H72:H73)</f>
        <v>34245954.259999998</v>
      </c>
      <c r="I74" s="152"/>
      <c r="J74" s="78" t="s">
        <v>94</v>
      </c>
      <c r="L74" s="17">
        <v>0</v>
      </c>
      <c r="M74" s="18">
        <v>0</v>
      </c>
      <c r="N74" s="19">
        <v>0</v>
      </c>
      <c r="O74" s="20">
        <v>0</v>
      </c>
    </row>
    <row r="75" spans="1:16" x14ac:dyDescent="0.2">
      <c r="A75" s="78"/>
      <c r="F75" s="96"/>
      <c r="G75" s="158"/>
      <c r="H75" s="224"/>
      <c r="I75" s="152"/>
      <c r="J75" s="78" t="s">
        <v>95</v>
      </c>
      <c r="L75" s="17">
        <v>0</v>
      </c>
      <c r="M75" s="18">
        <v>0</v>
      </c>
      <c r="N75" s="19">
        <v>0</v>
      </c>
      <c r="O75" s="20">
        <v>0</v>
      </c>
    </row>
    <row r="76" spans="1:16" x14ac:dyDescent="0.2">
      <c r="A76" s="78"/>
      <c r="C76" s="148"/>
      <c r="D76" s="148"/>
      <c r="E76" s="225"/>
      <c r="F76" s="226"/>
      <c r="G76" s="226"/>
      <c r="H76" s="227"/>
      <c r="I76" s="152"/>
      <c r="J76" s="228" t="s">
        <v>96</v>
      </c>
      <c r="K76" s="176"/>
      <c r="L76" s="27">
        <v>51112559.030000001</v>
      </c>
      <c r="M76" s="21"/>
      <c r="N76" s="229">
        <v>8392</v>
      </c>
      <c r="O76" s="46">
        <v>550959.06999999995</v>
      </c>
      <c r="P76" s="152"/>
    </row>
    <row r="77" spans="1:16" x14ac:dyDescent="0.2">
      <c r="A77" s="78"/>
      <c r="E77" s="158"/>
      <c r="F77" s="158"/>
      <c r="G77" s="158"/>
      <c r="H77" s="224"/>
      <c r="I77" s="152"/>
      <c r="J77" s="129"/>
      <c r="O77" s="65"/>
    </row>
    <row r="78" spans="1:16" ht="13.5" thickBot="1" x14ac:dyDescent="0.25">
      <c r="A78" s="78"/>
      <c r="B78" s="57" t="s">
        <v>97</v>
      </c>
      <c r="F78" s="105">
        <v>2.0951</v>
      </c>
      <c r="G78" s="230"/>
      <c r="H78" s="231">
        <f>+H68/H72</f>
        <v>2.169487952262994</v>
      </c>
      <c r="I78" s="22"/>
      <c r="J78" s="199"/>
      <c r="K78" s="73"/>
      <c r="L78" s="73"/>
      <c r="M78" s="73"/>
      <c r="N78" s="73"/>
      <c r="O78" s="74"/>
    </row>
    <row r="79" spans="1:16" x14ac:dyDescent="0.2">
      <c r="A79" s="78"/>
      <c r="B79" s="57" t="s">
        <v>98</v>
      </c>
      <c r="F79" s="105">
        <v>1.5548</v>
      </c>
      <c r="G79" s="230"/>
      <c r="H79" s="231">
        <f>+H68/H74</f>
        <v>1.5866661389391228</v>
      </c>
      <c r="I79" s="22"/>
    </row>
    <row r="80" spans="1:16" x14ac:dyDescent="0.2">
      <c r="A80" s="111"/>
      <c r="B80" s="176"/>
      <c r="C80" s="176"/>
      <c r="D80" s="176"/>
      <c r="E80" s="176"/>
      <c r="F80" s="113"/>
      <c r="G80" s="232"/>
      <c r="H80" s="233"/>
      <c r="I80" s="152"/>
    </row>
    <row r="81" spans="1:15" s="132" customFormat="1" ht="11.25" x14ac:dyDescent="0.2">
      <c r="A81" s="234" t="s">
        <v>99</v>
      </c>
      <c r="B81" s="130"/>
      <c r="C81" s="130"/>
      <c r="D81" s="130"/>
      <c r="E81" s="130"/>
      <c r="F81" s="130"/>
      <c r="G81" s="130"/>
      <c r="H81" s="178"/>
    </row>
    <row r="82" spans="1:15" s="132" customFormat="1" ht="12" thickBot="1" x14ac:dyDescent="0.25">
      <c r="A82" s="134"/>
      <c r="B82" s="135"/>
      <c r="C82" s="135"/>
      <c r="D82" s="135"/>
      <c r="E82" s="135"/>
      <c r="F82" s="135"/>
      <c r="G82" s="135"/>
      <c r="H82" s="181"/>
    </row>
    <row r="83" spans="1:15" ht="12.75" customHeight="1" x14ac:dyDescent="0.2"/>
    <row r="84" spans="1:15" ht="15.75" x14ac:dyDescent="0.25">
      <c r="A84" s="56" t="str">
        <f>+D4&amp;" - "&amp;D5</f>
        <v>ELFI, Inc. - Indenture No. 3, LLC</v>
      </c>
    </row>
    <row r="85" spans="1:15" ht="12.75" customHeight="1" thickBot="1" x14ac:dyDescent="0.25"/>
    <row r="86" spans="1:15" ht="15.75" x14ac:dyDescent="0.25">
      <c r="A86" s="75" t="s">
        <v>100</v>
      </c>
      <c r="B86" s="61"/>
      <c r="C86" s="61"/>
      <c r="D86" s="61"/>
      <c r="E86" s="61"/>
      <c r="F86" s="61"/>
      <c r="G86" s="61"/>
      <c r="H86" s="77"/>
      <c r="I86" s="61"/>
      <c r="J86" s="61"/>
      <c r="K86" s="61"/>
      <c r="L86" s="61"/>
      <c r="M86" s="61"/>
      <c r="N86" s="61"/>
      <c r="O86" s="62"/>
    </row>
    <row r="87" spans="1:15" ht="6.75" customHeight="1" x14ac:dyDescent="0.2">
      <c r="A87" s="78"/>
      <c r="O87" s="65"/>
    </row>
    <row r="88" spans="1:15" s="148" customFormat="1" x14ac:dyDescent="0.2">
      <c r="A88" s="140"/>
      <c r="B88" s="141"/>
      <c r="C88" s="141"/>
      <c r="D88" s="141"/>
      <c r="E88" s="142"/>
      <c r="F88" s="400" t="s">
        <v>88</v>
      </c>
      <c r="G88" s="400"/>
      <c r="H88" s="397" t="s">
        <v>101</v>
      </c>
      <c r="I88" s="398"/>
      <c r="J88" s="400" t="s">
        <v>102</v>
      </c>
      <c r="K88" s="400"/>
      <c r="L88" s="400" t="s">
        <v>103</v>
      </c>
      <c r="M88" s="400"/>
      <c r="N88" s="400" t="s">
        <v>104</v>
      </c>
      <c r="O88" s="401"/>
    </row>
    <row r="89" spans="1:15" s="148" customFormat="1" x14ac:dyDescent="0.2">
      <c r="A89" s="140"/>
      <c r="B89" s="141"/>
      <c r="C89" s="141"/>
      <c r="D89" s="141"/>
      <c r="E89" s="142"/>
      <c r="F89" s="80" t="s">
        <v>105</v>
      </c>
      <c r="G89" s="80" t="s">
        <v>106</v>
      </c>
      <c r="H89" s="235" t="s">
        <v>105</v>
      </c>
      <c r="I89" s="236" t="s">
        <v>106</v>
      </c>
      <c r="J89" s="80" t="s">
        <v>105</v>
      </c>
      <c r="K89" s="80" t="s">
        <v>106</v>
      </c>
      <c r="L89" s="80" t="s">
        <v>105</v>
      </c>
      <c r="M89" s="80" t="s">
        <v>106</v>
      </c>
      <c r="N89" s="80" t="s">
        <v>105</v>
      </c>
      <c r="O89" s="84" t="s">
        <v>106</v>
      </c>
    </row>
    <row r="90" spans="1:15" x14ac:dyDescent="0.2">
      <c r="A90" s="237" t="s">
        <v>49</v>
      </c>
      <c r="B90" s="57" t="s">
        <v>49</v>
      </c>
      <c r="F90" s="238">
        <v>0</v>
      </c>
      <c r="G90" s="238">
        <v>0</v>
      </c>
      <c r="H90" s="239">
        <v>0</v>
      </c>
      <c r="I90" s="239">
        <v>0</v>
      </c>
      <c r="J90" s="220">
        <v>0</v>
      </c>
      <c r="K90" s="23">
        <v>0</v>
      </c>
      <c r="L90" s="240">
        <v>0</v>
      </c>
      <c r="M90" s="240">
        <v>0</v>
      </c>
      <c r="N90" s="240">
        <v>0</v>
      </c>
      <c r="O90" s="241">
        <v>0</v>
      </c>
    </row>
    <row r="91" spans="1:15" x14ac:dyDescent="0.2">
      <c r="A91" s="237" t="s">
        <v>51</v>
      </c>
      <c r="B91" s="57" t="s">
        <v>51</v>
      </c>
      <c r="F91" s="238">
        <v>3</v>
      </c>
      <c r="G91" s="238">
        <v>3</v>
      </c>
      <c r="H91" s="239">
        <v>20227.32</v>
      </c>
      <c r="I91" s="239">
        <v>20259.93</v>
      </c>
      <c r="J91" s="220">
        <v>4.0000000000000002E-4</v>
      </c>
      <c r="K91" s="18">
        <v>4.0000000000000002E-4</v>
      </c>
      <c r="L91" s="242">
        <v>6.8</v>
      </c>
      <c r="M91" s="242">
        <v>6.8</v>
      </c>
      <c r="N91" s="242">
        <v>120</v>
      </c>
      <c r="O91" s="243">
        <v>120</v>
      </c>
    </row>
    <row r="92" spans="1:15" x14ac:dyDescent="0.2">
      <c r="A92" s="237" t="s">
        <v>56</v>
      </c>
      <c r="B92" s="57" t="s">
        <v>56</v>
      </c>
      <c r="F92" s="238"/>
      <c r="G92" s="238"/>
      <c r="H92" s="239"/>
      <c r="I92" s="239"/>
      <c r="J92" s="18"/>
      <c r="K92" s="18"/>
      <c r="L92" s="242"/>
      <c r="M92" s="242"/>
      <c r="N92" s="242"/>
      <c r="O92" s="243"/>
    </row>
    <row r="93" spans="1:15" x14ac:dyDescent="0.2">
      <c r="A93" s="237" t="s">
        <v>107</v>
      </c>
      <c r="B93" s="57" t="s">
        <v>108</v>
      </c>
      <c r="F93" s="238">
        <v>6738</v>
      </c>
      <c r="G93" s="238">
        <v>6563</v>
      </c>
      <c r="H93" s="239">
        <v>40915137.68</v>
      </c>
      <c r="I93" s="239">
        <v>40074187.740000002</v>
      </c>
      <c r="J93" s="220">
        <v>0.78269999999999995</v>
      </c>
      <c r="K93" s="18">
        <v>0.78400000000000003</v>
      </c>
      <c r="L93" s="242">
        <v>5.55</v>
      </c>
      <c r="M93" s="242">
        <v>5.54</v>
      </c>
      <c r="N93" s="242">
        <v>159.54</v>
      </c>
      <c r="O93" s="243">
        <v>159.78</v>
      </c>
    </row>
    <row r="94" spans="1:15" x14ac:dyDescent="0.2">
      <c r="A94" s="237" t="s">
        <v>109</v>
      </c>
      <c r="B94" s="244" t="s">
        <v>110</v>
      </c>
      <c r="F94" s="238">
        <v>166</v>
      </c>
      <c r="G94" s="238">
        <v>220</v>
      </c>
      <c r="H94" s="239">
        <v>1467504.6399999999</v>
      </c>
      <c r="I94" s="239">
        <v>1308836.8799999999</v>
      </c>
      <c r="J94" s="220">
        <v>2.81E-2</v>
      </c>
      <c r="K94" s="18">
        <v>2.5600000000000001E-2</v>
      </c>
      <c r="L94" s="242">
        <v>5.83</v>
      </c>
      <c r="M94" s="242">
        <v>6.3</v>
      </c>
      <c r="N94" s="242">
        <v>175.34</v>
      </c>
      <c r="O94" s="243">
        <v>183.07</v>
      </c>
    </row>
    <row r="95" spans="1:15" x14ac:dyDescent="0.2">
      <c r="A95" s="237" t="s">
        <v>111</v>
      </c>
      <c r="B95" s="244" t="s">
        <v>112</v>
      </c>
      <c r="F95" s="238">
        <v>73</v>
      </c>
      <c r="G95" s="238">
        <v>71</v>
      </c>
      <c r="H95" s="239">
        <v>371645.86</v>
      </c>
      <c r="I95" s="239">
        <v>703412.07</v>
      </c>
      <c r="J95" s="220">
        <v>7.1000000000000004E-3</v>
      </c>
      <c r="K95" s="18">
        <v>1.38E-2</v>
      </c>
      <c r="L95" s="242">
        <v>6.11</v>
      </c>
      <c r="M95" s="242">
        <v>5.41</v>
      </c>
      <c r="N95" s="242">
        <v>138.68</v>
      </c>
      <c r="O95" s="243">
        <v>177.34</v>
      </c>
    </row>
    <row r="96" spans="1:15" x14ac:dyDescent="0.2">
      <c r="A96" s="237" t="s">
        <v>113</v>
      </c>
      <c r="B96" s="244" t="s">
        <v>114</v>
      </c>
      <c r="F96" s="238">
        <v>59</v>
      </c>
      <c r="G96" s="238">
        <v>48</v>
      </c>
      <c r="H96" s="239">
        <v>391310.58</v>
      </c>
      <c r="I96" s="239">
        <v>194129.84</v>
      </c>
      <c r="J96" s="220">
        <v>7.4999999999999997E-3</v>
      </c>
      <c r="K96" s="18">
        <v>3.8E-3</v>
      </c>
      <c r="L96" s="242">
        <v>6.52</v>
      </c>
      <c r="M96" s="242">
        <v>5.78</v>
      </c>
      <c r="N96" s="242">
        <v>158.44999999999999</v>
      </c>
      <c r="O96" s="243">
        <v>138.74</v>
      </c>
    </row>
    <row r="97" spans="1:25" x14ac:dyDescent="0.2">
      <c r="A97" s="237" t="s">
        <v>115</v>
      </c>
      <c r="B97" s="244" t="s">
        <v>116</v>
      </c>
      <c r="F97" s="238">
        <v>90</v>
      </c>
      <c r="G97" s="238">
        <v>85</v>
      </c>
      <c r="H97" s="239">
        <v>612538.26</v>
      </c>
      <c r="I97" s="239">
        <v>410876.35</v>
      </c>
      <c r="J97" s="220">
        <v>1.17E-2</v>
      </c>
      <c r="K97" s="18">
        <v>8.0000000000000002E-3</v>
      </c>
      <c r="L97" s="242">
        <v>6.3</v>
      </c>
      <c r="M97" s="242">
        <v>6.26</v>
      </c>
      <c r="N97" s="242">
        <v>139.51</v>
      </c>
      <c r="O97" s="243">
        <v>130.91999999999999</v>
      </c>
    </row>
    <row r="98" spans="1:25" x14ac:dyDescent="0.2">
      <c r="A98" s="237" t="s">
        <v>117</v>
      </c>
      <c r="B98" s="244" t="s">
        <v>118</v>
      </c>
      <c r="F98" s="238">
        <v>96</v>
      </c>
      <c r="G98" s="238">
        <v>89</v>
      </c>
      <c r="H98" s="239">
        <v>772050.43</v>
      </c>
      <c r="I98" s="239">
        <v>642684.64</v>
      </c>
      <c r="J98" s="220">
        <v>1.4800000000000001E-2</v>
      </c>
      <c r="K98" s="18">
        <v>1.26E-2</v>
      </c>
      <c r="L98" s="242">
        <v>5.59</v>
      </c>
      <c r="M98" s="242">
        <v>5.99</v>
      </c>
      <c r="N98" s="242">
        <v>192.51</v>
      </c>
      <c r="O98" s="243">
        <v>182.29</v>
      </c>
    </row>
    <row r="99" spans="1:25" ht="13.5" customHeight="1" x14ac:dyDescent="0.2">
      <c r="A99" s="237" t="s">
        <v>119</v>
      </c>
      <c r="B99" s="244" t="s">
        <v>120</v>
      </c>
      <c r="F99" s="238">
        <v>48</v>
      </c>
      <c r="G99" s="238">
        <v>35</v>
      </c>
      <c r="H99" s="239">
        <v>247260.16</v>
      </c>
      <c r="I99" s="239">
        <v>336403.72</v>
      </c>
      <c r="J99" s="220">
        <v>4.7000000000000002E-3</v>
      </c>
      <c r="K99" s="18">
        <v>6.6E-3</v>
      </c>
      <c r="L99" s="242">
        <v>6.41</v>
      </c>
      <c r="M99" s="242">
        <v>5.39</v>
      </c>
      <c r="N99" s="242">
        <v>138.22999999999999</v>
      </c>
      <c r="O99" s="243">
        <v>195.24</v>
      </c>
    </row>
    <row r="100" spans="1:25" x14ac:dyDescent="0.2">
      <c r="A100" s="245" t="s">
        <v>121</v>
      </c>
      <c r="B100" s="246" t="s">
        <v>121</v>
      </c>
      <c r="C100" s="246"/>
      <c r="D100" s="246"/>
      <c r="E100" s="246"/>
      <c r="F100" s="247">
        <v>7270</v>
      </c>
      <c r="G100" s="247">
        <v>7111</v>
      </c>
      <c r="H100" s="248">
        <v>44777447.609999999</v>
      </c>
      <c r="I100" s="248">
        <v>43670531.240000002</v>
      </c>
      <c r="J100" s="249">
        <v>0.85650000000000004</v>
      </c>
      <c r="K100" s="24">
        <v>0.85440000000000005</v>
      </c>
      <c r="L100" s="250">
        <v>5.58</v>
      </c>
      <c r="M100" s="250">
        <v>5.58</v>
      </c>
      <c r="N100" s="250">
        <v>160.05000000000001</v>
      </c>
      <c r="O100" s="251">
        <v>161</v>
      </c>
    </row>
    <row r="101" spans="1:25" x14ac:dyDescent="0.2">
      <c r="A101" s="237" t="s">
        <v>53</v>
      </c>
      <c r="B101" s="57" t="s">
        <v>53</v>
      </c>
      <c r="F101" s="238">
        <v>889</v>
      </c>
      <c r="G101" s="238">
        <v>812</v>
      </c>
      <c r="H101" s="239">
        <v>5142641.46</v>
      </c>
      <c r="I101" s="239">
        <v>4543138.78</v>
      </c>
      <c r="J101" s="220">
        <v>9.8400000000000001E-2</v>
      </c>
      <c r="K101" s="18">
        <v>8.8900000000000007E-2</v>
      </c>
      <c r="L101" s="242">
        <v>6.46</v>
      </c>
      <c r="M101" s="242">
        <v>6.5</v>
      </c>
      <c r="N101" s="242">
        <v>173.77</v>
      </c>
      <c r="O101" s="243">
        <v>177.79</v>
      </c>
    </row>
    <row r="102" spans="1:25" x14ac:dyDescent="0.2">
      <c r="A102" s="237" t="s">
        <v>52</v>
      </c>
      <c r="B102" s="57" t="s">
        <v>52</v>
      </c>
      <c r="F102" s="238">
        <v>386</v>
      </c>
      <c r="G102" s="238">
        <v>396</v>
      </c>
      <c r="H102" s="239">
        <v>1982757.84</v>
      </c>
      <c r="I102" s="239">
        <v>2301883.54</v>
      </c>
      <c r="J102" s="220">
        <v>3.7900000000000003E-2</v>
      </c>
      <c r="K102" s="18">
        <v>4.4999999999999998E-2</v>
      </c>
      <c r="L102" s="242">
        <v>6.64</v>
      </c>
      <c r="M102" s="242">
        <v>6.53</v>
      </c>
      <c r="N102" s="242">
        <v>170.59</v>
      </c>
      <c r="O102" s="243">
        <v>165.05</v>
      </c>
    </row>
    <row r="103" spans="1:25" x14ac:dyDescent="0.2">
      <c r="A103" s="237" t="s">
        <v>58</v>
      </c>
      <c r="B103" s="57" t="s">
        <v>58</v>
      </c>
      <c r="F103" s="238">
        <v>48</v>
      </c>
      <c r="G103" s="238">
        <v>66</v>
      </c>
      <c r="H103" s="239">
        <v>328626.61</v>
      </c>
      <c r="I103" s="239">
        <v>550959.06999999995</v>
      </c>
      <c r="J103" s="25">
        <v>6.3E-3</v>
      </c>
      <c r="K103" s="18">
        <v>1.0800000000000001E-2</v>
      </c>
      <c r="L103" s="242">
        <v>5.8</v>
      </c>
      <c r="M103" s="242">
        <v>6.26</v>
      </c>
      <c r="N103" s="242">
        <v>165.14</v>
      </c>
      <c r="O103" s="243">
        <v>156.34</v>
      </c>
      <c r="P103" s="252"/>
      <c r="Q103" s="252"/>
      <c r="R103" s="252"/>
      <c r="S103" s="252"/>
      <c r="T103" s="253"/>
      <c r="U103" s="253"/>
      <c r="V103" s="152"/>
      <c r="W103" s="152"/>
      <c r="X103" s="152"/>
      <c r="Y103" s="152"/>
    </row>
    <row r="104" spans="1:25" x14ac:dyDescent="0.2">
      <c r="A104" s="237" t="s">
        <v>60</v>
      </c>
      <c r="B104" s="57" t="s">
        <v>60</v>
      </c>
      <c r="F104" s="238">
        <v>4</v>
      </c>
      <c r="G104" s="238">
        <v>4</v>
      </c>
      <c r="H104" s="239">
        <v>25650.16</v>
      </c>
      <c r="I104" s="239">
        <v>25786.47</v>
      </c>
      <c r="J104" s="25">
        <v>5.0000000000000001E-4</v>
      </c>
      <c r="K104" s="18">
        <v>5.0000000000000001E-4</v>
      </c>
      <c r="L104" s="242">
        <v>7.48</v>
      </c>
      <c r="M104" s="242">
        <v>7.48</v>
      </c>
      <c r="N104" s="242">
        <v>172.93</v>
      </c>
      <c r="O104" s="243">
        <v>171.98</v>
      </c>
    </row>
    <row r="105" spans="1:25" x14ac:dyDescent="0.2">
      <c r="A105" s="111"/>
      <c r="B105" s="122" t="s">
        <v>96</v>
      </c>
      <c r="C105" s="176"/>
      <c r="D105" s="176"/>
      <c r="E105" s="153"/>
      <c r="F105" s="26">
        <v>8600</v>
      </c>
      <c r="G105" s="26">
        <v>8392</v>
      </c>
      <c r="H105" s="27">
        <v>52277351</v>
      </c>
      <c r="I105" s="27">
        <v>51112559.030000001</v>
      </c>
      <c r="J105" s="28"/>
      <c r="K105" s="28"/>
      <c r="L105" s="254">
        <v>5.71</v>
      </c>
      <c r="M105" s="254">
        <v>5.71</v>
      </c>
      <c r="N105" s="254">
        <v>161.82</v>
      </c>
      <c r="O105" s="255">
        <v>162.61000000000001</v>
      </c>
    </row>
    <row r="106" spans="1:25" s="132" customFormat="1" ht="11.25" x14ac:dyDescent="0.2">
      <c r="A106" s="234"/>
      <c r="B106" s="130"/>
      <c r="C106" s="130"/>
      <c r="D106" s="130"/>
      <c r="E106" s="130"/>
      <c r="F106" s="130"/>
      <c r="G106" s="130"/>
      <c r="H106" s="130"/>
      <c r="I106" s="130"/>
      <c r="J106" s="29"/>
      <c r="K106" s="29"/>
      <c r="L106" s="130"/>
      <c r="M106" s="130"/>
      <c r="N106" s="130"/>
      <c r="O106" s="30"/>
    </row>
    <row r="107" spans="1:25" s="132" customFormat="1" ht="12" thickBot="1" x14ac:dyDescent="0.25">
      <c r="A107" s="134"/>
      <c r="B107" s="135"/>
      <c r="C107" s="135"/>
      <c r="D107" s="135"/>
      <c r="E107" s="135"/>
      <c r="F107" s="135"/>
      <c r="G107" s="135"/>
      <c r="H107" s="135"/>
      <c r="I107" s="135"/>
      <c r="J107" s="31"/>
      <c r="K107" s="31"/>
      <c r="L107" s="135"/>
      <c r="M107" s="135"/>
      <c r="N107" s="135"/>
      <c r="O107" s="32"/>
    </row>
    <row r="108" spans="1:25" ht="12.75" customHeight="1" thickBot="1" x14ac:dyDescent="0.25">
      <c r="A108" s="73"/>
      <c r="H108" s="57"/>
    </row>
    <row r="109" spans="1:25" ht="15.75" x14ac:dyDescent="0.25">
      <c r="A109" s="75" t="s">
        <v>122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/>
    </row>
    <row r="110" spans="1:25" ht="6.75" customHeight="1" x14ac:dyDescent="0.2">
      <c r="A110" s="78"/>
      <c r="H110" s="57"/>
      <c r="O110" s="65"/>
    </row>
    <row r="111" spans="1:25" s="148" customFormat="1" x14ac:dyDescent="0.2">
      <c r="A111" s="140"/>
      <c r="B111" s="141"/>
      <c r="C111" s="141"/>
      <c r="D111" s="141"/>
      <c r="E111" s="142"/>
      <c r="F111" s="400" t="s">
        <v>88</v>
      </c>
      <c r="G111" s="400"/>
      <c r="H111" s="397" t="s">
        <v>101</v>
      </c>
      <c r="I111" s="398"/>
      <c r="J111" s="400" t="s">
        <v>102</v>
      </c>
      <c r="K111" s="400"/>
      <c r="L111" s="400" t="s">
        <v>103</v>
      </c>
      <c r="M111" s="400"/>
      <c r="N111" s="400" t="s">
        <v>104</v>
      </c>
      <c r="O111" s="401"/>
    </row>
    <row r="112" spans="1:25" s="148" customFormat="1" x14ac:dyDescent="0.2">
      <c r="A112" s="140"/>
      <c r="B112" s="141"/>
      <c r="C112" s="141"/>
      <c r="D112" s="141"/>
      <c r="E112" s="142"/>
      <c r="F112" s="80" t="s">
        <v>105</v>
      </c>
      <c r="G112" s="80" t="s">
        <v>106</v>
      </c>
      <c r="H112" s="33" t="s">
        <v>105</v>
      </c>
      <c r="I112" s="34" t="s">
        <v>106</v>
      </c>
      <c r="J112" s="80" t="s">
        <v>105</v>
      </c>
      <c r="K112" s="80" t="s">
        <v>106</v>
      </c>
      <c r="L112" s="80" t="s">
        <v>105</v>
      </c>
      <c r="M112" s="80" t="s">
        <v>106</v>
      </c>
      <c r="N112" s="80" t="s">
        <v>105</v>
      </c>
      <c r="O112" s="84" t="s">
        <v>106</v>
      </c>
    </row>
    <row r="113" spans="1:15" x14ac:dyDescent="0.2">
      <c r="A113" s="78"/>
      <c r="B113" s="57" t="s">
        <v>123</v>
      </c>
      <c r="F113" s="35">
        <v>6738</v>
      </c>
      <c r="G113" s="35">
        <v>6563</v>
      </c>
      <c r="H113" s="36">
        <v>40915137.68</v>
      </c>
      <c r="I113" s="37">
        <v>40074187.740000002</v>
      </c>
      <c r="J113" s="18">
        <v>0.91369999999999996</v>
      </c>
      <c r="K113" s="18">
        <v>0.91759999999999997</v>
      </c>
      <c r="L113" s="38">
        <v>5.55</v>
      </c>
      <c r="M113" s="38">
        <v>5.54</v>
      </c>
      <c r="N113" s="36">
        <v>159.54</v>
      </c>
      <c r="O113" s="39">
        <v>159.78</v>
      </c>
    </row>
    <row r="114" spans="1:15" x14ac:dyDescent="0.2">
      <c r="A114" s="78"/>
      <c r="B114" s="57" t="s">
        <v>124</v>
      </c>
      <c r="F114" s="35">
        <v>166</v>
      </c>
      <c r="G114" s="35">
        <v>220</v>
      </c>
      <c r="H114" s="36">
        <v>1467504.6399999999</v>
      </c>
      <c r="I114" s="40">
        <v>1308836.8799999999</v>
      </c>
      <c r="J114" s="18">
        <v>3.2800000000000003E-2</v>
      </c>
      <c r="K114" s="18">
        <v>0.03</v>
      </c>
      <c r="L114" s="38">
        <v>5.83</v>
      </c>
      <c r="M114" s="38">
        <v>6.3</v>
      </c>
      <c r="N114" s="36">
        <v>175.34</v>
      </c>
      <c r="O114" s="41">
        <v>183.07</v>
      </c>
    </row>
    <row r="115" spans="1:15" x14ac:dyDescent="0.2">
      <c r="A115" s="78"/>
      <c r="B115" s="57" t="s">
        <v>125</v>
      </c>
      <c r="F115" s="35">
        <v>73</v>
      </c>
      <c r="G115" s="35">
        <v>71</v>
      </c>
      <c r="H115" s="36">
        <v>371645.86</v>
      </c>
      <c r="I115" s="40">
        <v>703412.07</v>
      </c>
      <c r="J115" s="18">
        <v>8.3000000000000001E-3</v>
      </c>
      <c r="K115" s="18">
        <v>1.61E-2</v>
      </c>
      <c r="L115" s="38">
        <v>6.11</v>
      </c>
      <c r="M115" s="38">
        <v>5.41</v>
      </c>
      <c r="N115" s="36">
        <v>138.68</v>
      </c>
      <c r="O115" s="41">
        <v>177.34</v>
      </c>
    </row>
    <row r="116" spans="1:15" x14ac:dyDescent="0.2">
      <c r="A116" s="78"/>
      <c r="B116" s="57" t="s">
        <v>126</v>
      </c>
      <c r="F116" s="35">
        <v>59</v>
      </c>
      <c r="G116" s="35">
        <v>48</v>
      </c>
      <c r="H116" s="36">
        <v>391310.58</v>
      </c>
      <c r="I116" s="40">
        <v>194129.84</v>
      </c>
      <c r="J116" s="18">
        <v>8.6999999999999994E-3</v>
      </c>
      <c r="K116" s="18">
        <v>4.4000000000000003E-3</v>
      </c>
      <c r="L116" s="38">
        <v>6.52</v>
      </c>
      <c r="M116" s="38">
        <v>5.78</v>
      </c>
      <c r="N116" s="36">
        <v>158.44999999999999</v>
      </c>
      <c r="O116" s="41">
        <v>138.74</v>
      </c>
    </row>
    <row r="117" spans="1:15" x14ac:dyDescent="0.2">
      <c r="A117" s="78"/>
      <c r="B117" s="57" t="s">
        <v>127</v>
      </c>
      <c r="F117" s="35">
        <v>90</v>
      </c>
      <c r="G117" s="35">
        <v>85</v>
      </c>
      <c r="H117" s="36">
        <v>612538.26</v>
      </c>
      <c r="I117" s="40">
        <v>410876.35</v>
      </c>
      <c r="J117" s="18">
        <v>1.37E-2</v>
      </c>
      <c r="K117" s="18">
        <v>9.4000000000000004E-3</v>
      </c>
      <c r="L117" s="38">
        <v>6.3</v>
      </c>
      <c r="M117" s="38">
        <v>6.26</v>
      </c>
      <c r="N117" s="36">
        <v>139.51</v>
      </c>
      <c r="O117" s="41">
        <v>130.91999999999999</v>
      </c>
    </row>
    <row r="118" spans="1:15" x14ac:dyDescent="0.2">
      <c r="A118" s="78"/>
      <c r="B118" s="57" t="s">
        <v>128</v>
      </c>
      <c r="F118" s="35">
        <v>96</v>
      </c>
      <c r="G118" s="35">
        <v>89</v>
      </c>
      <c r="H118" s="36">
        <v>772050.43</v>
      </c>
      <c r="I118" s="40">
        <v>642684.64</v>
      </c>
      <c r="J118" s="18">
        <v>1.72E-2</v>
      </c>
      <c r="K118" s="18">
        <v>1.47E-2</v>
      </c>
      <c r="L118" s="38">
        <v>5.59</v>
      </c>
      <c r="M118" s="42">
        <v>5.99</v>
      </c>
      <c r="N118" s="36">
        <v>192.51</v>
      </c>
      <c r="O118" s="41">
        <v>182.29</v>
      </c>
    </row>
    <row r="119" spans="1:15" x14ac:dyDescent="0.2">
      <c r="A119" s="78"/>
      <c r="B119" s="57" t="s">
        <v>129</v>
      </c>
      <c r="F119" s="35">
        <v>48</v>
      </c>
      <c r="G119" s="35">
        <v>35</v>
      </c>
      <c r="H119" s="36">
        <v>247260.16</v>
      </c>
      <c r="I119" s="40">
        <v>336403.72</v>
      </c>
      <c r="J119" s="18">
        <v>5.4999999999999997E-3</v>
      </c>
      <c r="K119" s="18">
        <v>7.7000000000000002E-3</v>
      </c>
      <c r="L119" s="38">
        <v>6.41</v>
      </c>
      <c r="M119" s="38">
        <v>5.39</v>
      </c>
      <c r="N119" s="36">
        <v>138.22999999999999</v>
      </c>
      <c r="O119" s="41">
        <v>195.24</v>
      </c>
    </row>
    <row r="120" spans="1:15" x14ac:dyDescent="0.2">
      <c r="A120" s="111"/>
      <c r="B120" s="122" t="s">
        <v>130</v>
      </c>
      <c r="C120" s="176"/>
      <c r="D120" s="176"/>
      <c r="E120" s="153"/>
      <c r="F120" s="43">
        <v>7270</v>
      </c>
      <c r="G120" s="43">
        <v>7111</v>
      </c>
      <c r="H120" s="27">
        <v>44777447.609999999</v>
      </c>
      <c r="I120" s="27">
        <v>43670531.240000002</v>
      </c>
      <c r="J120" s="28"/>
      <c r="K120" s="28"/>
      <c r="L120" s="44">
        <v>5.58</v>
      </c>
      <c r="M120" s="45">
        <v>5.58</v>
      </c>
      <c r="N120" s="27">
        <v>160.05000000000001</v>
      </c>
      <c r="O120" s="46">
        <v>161</v>
      </c>
    </row>
    <row r="121" spans="1:15" s="132" customFormat="1" ht="11.25" x14ac:dyDescent="0.2">
      <c r="A121" s="129"/>
      <c r="J121" s="47"/>
      <c r="K121" s="47"/>
      <c r="O121" s="48"/>
    </row>
    <row r="122" spans="1:15" s="132" customFormat="1" ht="12" thickBot="1" x14ac:dyDescent="0.25">
      <c r="A122" s="134"/>
      <c r="B122" s="135"/>
      <c r="C122" s="135"/>
      <c r="D122" s="135"/>
      <c r="E122" s="135"/>
      <c r="F122" s="135"/>
      <c r="G122" s="135"/>
      <c r="H122" s="135"/>
      <c r="I122" s="135"/>
      <c r="J122" s="31"/>
      <c r="K122" s="31"/>
      <c r="L122" s="135"/>
      <c r="M122" s="135"/>
      <c r="N122" s="135"/>
      <c r="O122" s="32"/>
    </row>
    <row r="123" spans="1:15" ht="12.75" customHeight="1" thickBot="1" x14ac:dyDescent="0.25">
      <c r="A123" s="256"/>
      <c r="B123" s="61"/>
      <c r="C123" s="61"/>
      <c r="D123" s="61"/>
      <c r="E123" s="61"/>
      <c r="H123" s="57"/>
    </row>
    <row r="124" spans="1:15" ht="15.75" x14ac:dyDescent="0.25">
      <c r="A124" s="75" t="s">
        <v>131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/>
    </row>
    <row r="125" spans="1:15" ht="6.75" customHeight="1" x14ac:dyDescent="0.2">
      <c r="A125" s="78"/>
      <c r="H125" s="57"/>
      <c r="O125" s="65"/>
    </row>
    <row r="126" spans="1:15" ht="12.75" customHeight="1" x14ac:dyDescent="0.2">
      <c r="A126" s="79"/>
      <c r="B126" s="217"/>
      <c r="C126" s="217"/>
      <c r="D126" s="217"/>
      <c r="E126" s="217"/>
      <c r="F126" s="395" t="s">
        <v>88</v>
      </c>
      <c r="G126" s="396"/>
      <c r="H126" s="397" t="s">
        <v>101</v>
      </c>
      <c r="I126" s="398"/>
      <c r="J126" s="395" t="s">
        <v>102</v>
      </c>
      <c r="K126" s="396"/>
      <c r="L126" s="395" t="s">
        <v>103</v>
      </c>
      <c r="M126" s="396"/>
      <c r="N126" s="395" t="s">
        <v>104</v>
      </c>
      <c r="O126" s="399"/>
    </row>
    <row r="127" spans="1:15" x14ac:dyDescent="0.2">
      <c r="A127" s="79"/>
      <c r="B127" s="217"/>
      <c r="C127" s="217"/>
      <c r="D127" s="217"/>
      <c r="E127" s="217"/>
      <c r="F127" s="80" t="s">
        <v>105</v>
      </c>
      <c r="G127" s="80" t="s">
        <v>106</v>
      </c>
      <c r="H127" s="80" t="s">
        <v>105</v>
      </c>
      <c r="I127" s="143" t="s">
        <v>106</v>
      </c>
      <c r="J127" s="80" t="s">
        <v>105</v>
      </c>
      <c r="K127" s="80" t="s">
        <v>106</v>
      </c>
      <c r="L127" s="80" t="s">
        <v>105</v>
      </c>
      <c r="M127" s="80" t="s">
        <v>106</v>
      </c>
      <c r="N127" s="80" t="s">
        <v>105</v>
      </c>
      <c r="O127" s="84" t="s">
        <v>106</v>
      </c>
    </row>
    <row r="128" spans="1:15" x14ac:dyDescent="0.2">
      <c r="A128" s="78"/>
      <c r="B128" s="57" t="s">
        <v>132</v>
      </c>
      <c r="F128" s="238">
        <v>1378</v>
      </c>
      <c r="G128" s="238">
        <v>1349</v>
      </c>
      <c r="H128" s="242">
        <v>14121139.560000001</v>
      </c>
      <c r="I128" s="242">
        <v>13788034.640000001</v>
      </c>
      <c r="J128" s="18">
        <v>0.27010000000000001</v>
      </c>
      <c r="K128" s="18">
        <v>0.26979999999999998</v>
      </c>
      <c r="L128" s="242">
        <v>4.74</v>
      </c>
      <c r="M128" s="242">
        <v>4.7300000000000004</v>
      </c>
      <c r="N128" s="242">
        <v>148.21</v>
      </c>
      <c r="O128" s="243">
        <v>147.63999999999999</v>
      </c>
    </row>
    <row r="129" spans="1:15" x14ac:dyDescent="0.2">
      <c r="A129" s="78"/>
      <c r="B129" s="57" t="s">
        <v>133</v>
      </c>
      <c r="F129" s="238">
        <v>1378</v>
      </c>
      <c r="G129" s="238">
        <v>1342</v>
      </c>
      <c r="H129" s="242">
        <v>17325191.109999999</v>
      </c>
      <c r="I129" s="242">
        <v>16884524.280000001</v>
      </c>
      <c r="J129" s="18">
        <v>0.33139999999999997</v>
      </c>
      <c r="K129" s="18">
        <v>0.33029999999999998</v>
      </c>
      <c r="L129" s="242">
        <v>4.79</v>
      </c>
      <c r="M129" s="242">
        <v>4.78</v>
      </c>
      <c r="N129" s="242">
        <v>163.15</v>
      </c>
      <c r="O129" s="243">
        <v>163.26</v>
      </c>
    </row>
    <row r="130" spans="1:15" x14ac:dyDescent="0.2">
      <c r="A130" s="78"/>
      <c r="B130" s="57" t="s">
        <v>134</v>
      </c>
      <c r="F130" s="238">
        <v>3294</v>
      </c>
      <c r="G130" s="238">
        <v>3220</v>
      </c>
      <c r="H130" s="242">
        <v>8937775.0299999993</v>
      </c>
      <c r="I130" s="242">
        <v>8786921.2300000004</v>
      </c>
      <c r="J130" s="18">
        <v>0.17100000000000001</v>
      </c>
      <c r="K130" s="18">
        <v>0.1719</v>
      </c>
      <c r="L130" s="242">
        <v>7.12</v>
      </c>
      <c r="M130" s="242">
        <v>7.12</v>
      </c>
      <c r="N130" s="242">
        <v>150.15</v>
      </c>
      <c r="O130" s="243">
        <v>152.72999999999999</v>
      </c>
    </row>
    <row r="131" spans="1:15" x14ac:dyDescent="0.2">
      <c r="A131" s="78"/>
      <c r="B131" s="57" t="s">
        <v>135</v>
      </c>
      <c r="F131" s="238">
        <v>2447</v>
      </c>
      <c r="G131" s="238">
        <v>2381</v>
      </c>
      <c r="H131" s="242">
        <v>10556270.199999999</v>
      </c>
      <c r="I131" s="242">
        <v>10356164.210000001</v>
      </c>
      <c r="J131" s="18">
        <v>0.2019</v>
      </c>
      <c r="K131" s="18">
        <v>0.2026</v>
      </c>
      <c r="L131" s="242">
        <v>7.02</v>
      </c>
      <c r="M131" s="242">
        <v>7.02</v>
      </c>
      <c r="N131" s="242">
        <v>185.07</v>
      </c>
      <c r="O131" s="243">
        <v>186.72</v>
      </c>
    </row>
    <row r="132" spans="1:15" x14ac:dyDescent="0.2">
      <c r="A132" s="78"/>
      <c r="B132" s="57" t="s">
        <v>136</v>
      </c>
      <c r="F132" s="238">
        <v>101</v>
      </c>
      <c r="G132" s="238">
        <v>98</v>
      </c>
      <c r="H132" s="242">
        <v>1330288.6100000001</v>
      </c>
      <c r="I132" s="242">
        <v>1290386.3799999999</v>
      </c>
      <c r="J132" s="18">
        <v>2.5399999999999999E-2</v>
      </c>
      <c r="K132" s="18">
        <v>2.52E-2</v>
      </c>
      <c r="L132" s="242">
        <v>8.24</v>
      </c>
      <c r="M132" s="242">
        <v>8.23</v>
      </c>
      <c r="N132" s="242">
        <v>182.86</v>
      </c>
      <c r="O132" s="243">
        <v>187.92</v>
      </c>
    </row>
    <row r="133" spans="1:15" x14ac:dyDescent="0.2">
      <c r="A133" s="78"/>
      <c r="B133" s="57" t="s">
        <v>137</v>
      </c>
      <c r="F133" s="238">
        <v>2</v>
      </c>
      <c r="G133" s="238">
        <v>2</v>
      </c>
      <c r="H133" s="242">
        <v>6686.49</v>
      </c>
      <c r="I133" s="242">
        <v>6528.29</v>
      </c>
      <c r="J133" s="18">
        <v>1E-4</v>
      </c>
      <c r="K133" s="18">
        <v>1E-4</v>
      </c>
      <c r="L133" s="242">
        <v>8.36</v>
      </c>
      <c r="M133" s="242">
        <v>8.36</v>
      </c>
      <c r="N133" s="242">
        <v>166.65</v>
      </c>
      <c r="O133" s="243">
        <v>169.42</v>
      </c>
    </row>
    <row r="134" spans="1:15" x14ac:dyDescent="0.2">
      <c r="A134" s="111"/>
      <c r="B134" s="122" t="s">
        <v>138</v>
      </c>
      <c r="C134" s="176"/>
      <c r="D134" s="176"/>
      <c r="E134" s="176"/>
      <c r="F134" s="43">
        <v>8600</v>
      </c>
      <c r="G134" s="43">
        <v>8392</v>
      </c>
      <c r="H134" s="27">
        <v>52277351</v>
      </c>
      <c r="I134" s="27">
        <v>51112559.030000001</v>
      </c>
      <c r="J134" s="28"/>
      <c r="K134" s="28"/>
      <c r="L134" s="44">
        <v>5.71</v>
      </c>
      <c r="M134" s="45">
        <v>5.71</v>
      </c>
      <c r="N134" s="27">
        <v>161.82</v>
      </c>
      <c r="O134" s="46">
        <v>162.61000000000001</v>
      </c>
    </row>
    <row r="135" spans="1:15" s="132" customFormat="1" ht="11.25" x14ac:dyDescent="0.2">
      <c r="A135" s="129"/>
      <c r="F135" s="130"/>
      <c r="G135" s="130"/>
      <c r="H135" s="130"/>
      <c r="I135" s="130"/>
      <c r="J135" s="130"/>
      <c r="K135" s="130"/>
      <c r="L135" s="130"/>
      <c r="M135" s="130"/>
      <c r="N135" s="29"/>
      <c r="O135" s="257"/>
    </row>
    <row r="136" spans="1:15" s="132" customFormat="1" ht="12" thickBot="1" x14ac:dyDescent="0.25">
      <c r="A136" s="1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7"/>
    </row>
    <row r="137" spans="1:15" ht="13.5" thickBot="1" x14ac:dyDescent="0.25">
      <c r="H137" s="57"/>
    </row>
    <row r="138" spans="1:15" ht="15.75" x14ac:dyDescent="0.25">
      <c r="A138" s="75" t="s">
        <v>139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/>
    </row>
    <row r="139" spans="1:15" ht="6.75" customHeight="1" x14ac:dyDescent="0.2">
      <c r="A139" s="78"/>
      <c r="H139" s="57"/>
      <c r="O139" s="65"/>
    </row>
    <row r="140" spans="1:15" ht="12.75" customHeight="1" x14ac:dyDescent="0.2">
      <c r="A140" s="79"/>
      <c r="B140" s="217"/>
      <c r="C140" s="217"/>
      <c r="D140" s="217"/>
      <c r="E140" s="217"/>
      <c r="F140" s="395" t="s">
        <v>88</v>
      </c>
      <c r="G140" s="396"/>
      <c r="H140" s="397" t="s">
        <v>101</v>
      </c>
      <c r="I140" s="398"/>
      <c r="J140" s="395" t="s">
        <v>140</v>
      </c>
      <c r="K140" s="396"/>
      <c r="L140" s="395" t="s">
        <v>103</v>
      </c>
      <c r="M140" s="396"/>
      <c r="N140" s="395" t="s">
        <v>104</v>
      </c>
      <c r="O140" s="399"/>
    </row>
    <row r="141" spans="1:15" x14ac:dyDescent="0.2">
      <c r="A141" s="79"/>
      <c r="B141" s="217"/>
      <c r="C141" s="217"/>
      <c r="D141" s="217"/>
      <c r="E141" s="217"/>
      <c r="F141" s="80" t="s">
        <v>105</v>
      </c>
      <c r="G141" s="80" t="s">
        <v>106</v>
      </c>
      <c r="H141" s="80" t="s">
        <v>105</v>
      </c>
      <c r="I141" s="143" t="s">
        <v>106</v>
      </c>
      <c r="J141" s="80" t="s">
        <v>105</v>
      </c>
      <c r="K141" s="80" t="s">
        <v>106</v>
      </c>
      <c r="L141" s="80" t="s">
        <v>105</v>
      </c>
      <c r="M141" s="80" t="s">
        <v>106</v>
      </c>
      <c r="N141" s="80" t="s">
        <v>105</v>
      </c>
      <c r="O141" s="84" t="s">
        <v>106</v>
      </c>
    </row>
    <row r="142" spans="1:15" x14ac:dyDescent="0.2">
      <c r="A142" s="78"/>
      <c r="B142" s="57" t="s">
        <v>141</v>
      </c>
      <c r="F142" s="238">
        <v>6488</v>
      </c>
      <c r="G142" s="238">
        <v>6326</v>
      </c>
      <c r="H142" s="242">
        <v>41408533.950000003</v>
      </c>
      <c r="I142" s="242">
        <v>40649871.219999999</v>
      </c>
      <c r="J142" s="18">
        <v>0.79210000000000003</v>
      </c>
      <c r="K142" s="18">
        <v>0.79530000000000001</v>
      </c>
      <c r="L142" s="242">
        <v>5.58</v>
      </c>
      <c r="M142" s="242">
        <v>5.59</v>
      </c>
      <c r="N142" s="36">
        <v>160.91</v>
      </c>
      <c r="O142" s="39">
        <v>161.24</v>
      </c>
    </row>
    <row r="143" spans="1:15" x14ac:dyDescent="0.2">
      <c r="A143" s="78"/>
      <c r="B143" s="57" t="s">
        <v>142</v>
      </c>
      <c r="F143" s="238">
        <v>1251</v>
      </c>
      <c r="G143" s="238">
        <v>1229</v>
      </c>
      <c r="H143" s="242">
        <v>4477581.24</v>
      </c>
      <c r="I143" s="242">
        <v>4274191.96</v>
      </c>
      <c r="J143" s="18">
        <v>8.5699999999999998E-2</v>
      </c>
      <c r="K143" s="18">
        <v>8.3599999999999994E-2</v>
      </c>
      <c r="L143" s="242">
        <v>6.64</v>
      </c>
      <c r="M143" s="242">
        <v>6.69</v>
      </c>
      <c r="N143" s="36">
        <v>169.81</v>
      </c>
      <c r="O143" s="41">
        <v>175.22</v>
      </c>
    </row>
    <row r="144" spans="1:15" x14ac:dyDescent="0.2">
      <c r="A144" s="78"/>
      <c r="B144" s="57" t="s">
        <v>143</v>
      </c>
      <c r="F144" s="238">
        <v>630</v>
      </c>
      <c r="G144" s="238">
        <v>613</v>
      </c>
      <c r="H144" s="242">
        <v>2972633.72</v>
      </c>
      <c r="I144" s="242">
        <v>2878246.3</v>
      </c>
      <c r="J144" s="18">
        <v>5.6899999999999999E-2</v>
      </c>
      <c r="K144" s="18">
        <v>5.6300000000000003E-2</v>
      </c>
      <c r="L144" s="242">
        <v>6.26</v>
      </c>
      <c r="M144" s="242">
        <v>6.22</v>
      </c>
      <c r="N144" s="36">
        <v>156.36000000000001</v>
      </c>
      <c r="O144" s="41">
        <v>155.28</v>
      </c>
    </row>
    <row r="145" spans="1:15" x14ac:dyDescent="0.2">
      <c r="A145" s="78"/>
      <c r="B145" s="57" t="s">
        <v>144</v>
      </c>
      <c r="F145" s="238">
        <v>228</v>
      </c>
      <c r="G145" s="238">
        <v>221</v>
      </c>
      <c r="H145" s="242">
        <v>3373455.87</v>
      </c>
      <c r="I145" s="242">
        <v>3265213.85</v>
      </c>
      <c r="J145" s="18">
        <v>6.4500000000000002E-2</v>
      </c>
      <c r="K145" s="18">
        <v>6.3899999999999998E-2</v>
      </c>
      <c r="L145" s="242">
        <v>5.59</v>
      </c>
      <c r="M145" s="242">
        <v>5.53</v>
      </c>
      <c r="N145" s="36">
        <v>165.94</v>
      </c>
      <c r="O145" s="41">
        <v>168.43</v>
      </c>
    </row>
    <row r="146" spans="1:15" x14ac:dyDescent="0.2">
      <c r="A146" s="78"/>
      <c r="B146" s="57" t="s">
        <v>145</v>
      </c>
      <c r="F146" s="238">
        <v>3</v>
      </c>
      <c r="G146" s="238">
        <v>3</v>
      </c>
      <c r="H146" s="242">
        <v>45146.22</v>
      </c>
      <c r="I146" s="242">
        <v>45035.7</v>
      </c>
      <c r="J146" s="18">
        <v>8.9999999999999998E-4</v>
      </c>
      <c r="K146" s="18">
        <v>8.9999999999999998E-4</v>
      </c>
      <c r="L146" s="242">
        <v>6.82</v>
      </c>
      <c r="M146" s="242">
        <v>6.82</v>
      </c>
      <c r="N146" s="36">
        <v>253.28</v>
      </c>
      <c r="O146" s="41">
        <v>252.65</v>
      </c>
    </row>
    <row r="147" spans="1:15" x14ac:dyDescent="0.2">
      <c r="A147" s="111"/>
      <c r="B147" s="122" t="s">
        <v>96</v>
      </c>
      <c r="C147" s="176"/>
      <c r="D147" s="176"/>
      <c r="E147" s="176"/>
      <c r="F147" s="43">
        <v>8600</v>
      </c>
      <c r="G147" s="43">
        <v>8392</v>
      </c>
      <c r="H147" s="27">
        <v>52277351</v>
      </c>
      <c r="I147" s="27">
        <v>51112559.030000001</v>
      </c>
      <c r="J147" s="28"/>
      <c r="K147" s="28"/>
      <c r="L147" s="44">
        <v>5.71</v>
      </c>
      <c r="M147" s="44">
        <v>5.71</v>
      </c>
      <c r="N147" s="27">
        <v>161.82</v>
      </c>
      <c r="O147" s="46">
        <v>162.61000000000001</v>
      </c>
    </row>
    <row r="148" spans="1:15" s="132" customFormat="1" ht="11.25" x14ac:dyDescent="0.2">
      <c r="A148" s="234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29"/>
      <c r="O148" s="133"/>
    </row>
    <row r="149" spans="1:15" s="132" customFormat="1" ht="12" thickBot="1" x14ac:dyDescent="0.25">
      <c r="A149" s="134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7"/>
    </row>
    <row r="150" spans="1:15" ht="13.5" thickBot="1" x14ac:dyDescent="0.25">
      <c r="H150" s="57"/>
    </row>
    <row r="151" spans="1:15" ht="15.75" x14ac:dyDescent="0.25">
      <c r="A151" s="75" t="s">
        <v>146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2"/>
    </row>
    <row r="152" spans="1:15" ht="6.75" customHeight="1" x14ac:dyDescent="0.2">
      <c r="A152" s="78"/>
      <c r="H152" s="57"/>
      <c r="L152" s="65"/>
    </row>
    <row r="153" spans="1:15" x14ac:dyDescent="0.2">
      <c r="A153" s="79"/>
      <c r="B153" s="217"/>
      <c r="C153" s="217"/>
      <c r="D153" s="217"/>
      <c r="E153" s="164"/>
      <c r="F153" s="395" t="s">
        <v>88</v>
      </c>
      <c r="G153" s="396"/>
      <c r="H153" s="397" t="s">
        <v>101</v>
      </c>
      <c r="I153" s="398"/>
      <c r="J153" s="400" t="s">
        <v>147</v>
      </c>
      <c r="K153" s="400"/>
      <c r="L153" s="84" t="s">
        <v>22</v>
      </c>
    </row>
    <row r="154" spans="1:15" x14ac:dyDescent="0.2">
      <c r="A154" s="79"/>
      <c r="B154" s="217"/>
      <c r="C154" s="217"/>
      <c r="D154" s="217"/>
      <c r="E154" s="164"/>
      <c r="F154" s="143" t="s">
        <v>105</v>
      </c>
      <c r="G154" s="143" t="s">
        <v>106</v>
      </c>
      <c r="H154" s="80" t="s">
        <v>105</v>
      </c>
      <c r="I154" s="80" t="s">
        <v>106</v>
      </c>
      <c r="J154" s="80" t="s">
        <v>105</v>
      </c>
      <c r="K154" s="80" t="s">
        <v>106</v>
      </c>
      <c r="L154" s="258"/>
    </row>
    <row r="155" spans="1:15" x14ac:dyDescent="0.2">
      <c r="A155" s="146"/>
      <c r="B155" s="149" t="s">
        <v>148</v>
      </c>
      <c r="C155" s="149"/>
      <c r="D155" s="149"/>
      <c r="E155" s="149"/>
      <c r="F155" s="238">
        <v>321</v>
      </c>
      <c r="G155" s="238">
        <v>313</v>
      </c>
      <c r="H155" s="242">
        <v>943166.7</v>
      </c>
      <c r="I155" s="36">
        <v>884795.98</v>
      </c>
      <c r="J155" s="18">
        <v>1.7999999999999999E-2</v>
      </c>
      <c r="K155" s="49">
        <v>1.7299999999999999E-2</v>
      </c>
      <c r="L155" s="259">
        <v>2.9948999999999999</v>
      </c>
    </row>
    <row r="156" spans="1:15" x14ac:dyDescent="0.2">
      <c r="A156" s="78"/>
      <c r="B156" s="57" t="s">
        <v>149</v>
      </c>
      <c r="F156" s="238">
        <v>8279</v>
      </c>
      <c r="G156" s="238">
        <v>8079</v>
      </c>
      <c r="H156" s="242">
        <v>51334184.299999997</v>
      </c>
      <c r="I156" s="36">
        <v>50227763.049999997</v>
      </c>
      <c r="J156" s="18">
        <v>0.98199999999999998</v>
      </c>
      <c r="K156" s="25">
        <v>0.98270000000000002</v>
      </c>
      <c r="L156" s="260">
        <v>2.4786000000000001</v>
      </c>
    </row>
    <row r="157" spans="1:15" x14ac:dyDescent="0.2">
      <c r="A157" s="78"/>
      <c r="B157" s="57" t="s">
        <v>150</v>
      </c>
      <c r="F157" s="238">
        <v>0</v>
      </c>
      <c r="G157" s="238">
        <v>0</v>
      </c>
      <c r="H157" s="242">
        <v>0</v>
      </c>
      <c r="I157" s="242">
        <v>0</v>
      </c>
      <c r="J157" s="18">
        <v>0</v>
      </c>
      <c r="K157" s="25">
        <v>0</v>
      </c>
      <c r="L157" s="260">
        <v>0</v>
      </c>
    </row>
    <row r="158" spans="1:15" ht="13.5" thickBot="1" x14ac:dyDescent="0.25">
      <c r="A158" s="199"/>
      <c r="B158" s="261" t="s">
        <v>50</v>
      </c>
      <c r="C158" s="73"/>
      <c r="D158" s="73"/>
      <c r="E158" s="73"/>
      <c r="F158" s="50">
        <v>8600</v>
      </c>
      <c r="G158" s="50">
        <v>8392</v>
      </c>
      <c r="H158" s="51">
        <v>52277351</v>
      </c>
      <c r="I158" s="51">
        <v>51112559.030000001</v>
      </c>
      <c r="J158" s="52"/>
      <c r="K158" s="53"/>
      <c r="L158" s="262">
        <v>2.4874999999999998</v>
      </c>
    </row>
    <row r="159" spans="1:15" s="263" customFormat="1" ht="11.25" x14ac:dyDescent="0.2">
      <c r="A159" s="132"/>
    </row>
    <row r="160" spans="1:15" s="263" customFormat="1" ht="11.25" x14ac:dyDescent="0.2">
      <c r="A160" s="132"/>
    </row>
    <row r="161" spans="1:16" ht="13.5" thickBot="1" x14ac:dyDescent="0.25"/>
    <row r="162" spans="1:16" ht="15.75" x14ac:dyDescent="0.25">
      <c r="A162" s="75" t="s">
        <v>151</v>
      </c>
      <c r="B162" s="264"/>
      <c r="C162" s="265"/>
      <c r="D162" s="76"/>
      <c r="E162" s="76"/>
      <c r="F162" s="266" t="s">
        <v>152</v>
      </c>
    </row>
    <row r="163" spans="1:16" ht="13.5" thickBot="1" x14ac:dyDescent="0.25">
      <c r="A163" s="199" t="s">
        <v>153</v>
      </c>
      <c r="B163" s="199"/>
      <c r="C163" s="267"/>
      <c r="D163" s="267"/>
      <c r="E163" s="267"/>
      <c r="F163" s="268">
        <v>470798296.25999999</v>
      </c>
    </row>
    <row r="164" spans="1:16" x14ac:dyDescent="0.2">
      <c r="C164" s="269"/>
      <c r="D164" s="269"/>
      <c r="E164" s="269"/>
      <c r="F164" s="270"/>
    </row>
    <row r="165" spans="1:16" x14ac:dyDescent="0.2">
      <c r="C165" s="271"/>
      <c r="D165" s="210"/>
      <c r="E165" s="210"/>
      <c r="F165" s="270"/>
    </row>
    <row r="166" spans="1:16" ht="12.75" customHeight="1" x14ac:dyDescent="0.2">
      <c r="A166" s="394"/>
      <c r="B166" s="394"/>
      <c r="C166" s="394"/>
      <c r="D166" s="394"/>
      <c r="E166" s="394"/>
      <c r="F166" s="394"/>
    </row>
    <row r="167" spans="1:16" x14ac:dyDescent="0.2">
      <c r="A167" s="394"/>
      <c r="B167" s="394"/>
      <c r="C167" s="394"/>
      <c r="D167" s="394"/>
      <c r="E167" s="394"/>
      <c r="F167" s="394"/>
    </row>
    <row r="168" spans="1:16" x14ac:dyDescent="0.2">
      <c r="A168" s="394"/>
      <c r="B168" s="394"/>
      <c r="C168" s="394"/>
      <c r="D168" s="394"/>
      <c r="E168" s="394"/>
      <c r="F168" s="394"/>
    </row>
    <row r="169" spans="1:16" x14ac:dyDescent="0.2">
      <c r="C169" s="271"/>
      <c r="D169" s="210"/>
      <c r="E169" s="210"/>
      <c r="F169" s="270"/>
    </row>
    <row r="170" spans="1:16" x14ac:dyDescent="0.2">
      <c r="A170" s="394"/>
      <c r="B170" s="394"/>
      <c r="C170" s="394"/>
      <c r="D170" s="394"/>
      <c r="E170" s="394"/>
      <c r="F170" s="394"/>
    </row>
    <row r="171" spans="1:16" x14ac:dyDescent="0.2">
      <c r="A171" s="394"/>
      <c r="B171" s="394"/>
      <c r="C171" s="394"/>
      <c r="D171" s="394"/>
      <c r="E171" s="394"/>
      <c r="F171" s="394"/>
    </row>
    <row r="172" spans="1:16" x14ac:dyDescent="0.2">
      <c r="A172" s="394"/>
      <c r="B172" s="394"/>
      <c r="C172" s="394"/>
      <c r="D172" s="394"/>
      <c r="E172" s="394"/>
      <c r="F172" s="394"/>
    </row>
    <row r="173" spans="1:16" x14ac:dyDescent="0.2"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1:16" x14ac:dyDescent="0.2"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1:16" x14ac:dyDescent="0.2"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1:16" x14ac:dyDescent="0.2">
      <c r="F176" s="103"/>
      <c r="G176" s="103"/>
      <c r="H176" s="272"/>
      <c r="I176" s="103"/>
      <c r="J176" s="103"/>
      <c r="K176" s="103"/>
      <c r="L176" s="103"/>
      <c r="M176" s="103"/>
      <c r="N176" s="103"/>
      <c r="O176" s="103"/>
      <c r="P176" s="103"/>
    </row>
    <row r="178" spans="6:6" x14ac:dyDescent="0.2">
      <c r="F178" s="152"/>
    </row>
    <row r="180" spans="6:6" x14ac:dyDescent="0.2">
      <c r="F180" s="152"/>
    </row>
  </sheetData>
  <mergeCells count="38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F126:G126"/>
    <mergeCell ref="H126:I126"/>
    <mergeCell ref="J126:K126"/>
    <mergeCell ref="L126:M126"/>
    <mergeCell ref="N126:O126"/>
    <mergeCell ref="F111:G111"/>
    <mergeCell ref="H111:I111"/>
    <mergeCell ref="J111:K111"/>
    <mergeCell ref="L111:M111"/>
    <mergeCell ref="N111:O111"/>
    <mergeCell ref="L140:M140"/>
    <mergeCell ref="N140:O140"/>
    <mergeCell ref="F153:G153"/>
    <mergeCell ref="H153:I153"/>
    <mergeCell ref="J153:K153"/>
    <mergeCell ref="A166:F168"/>
    <mergeCell ref="A170:F172"/>
    <mergeCell ref="F140:G140"/>
    <mergeCell ref="H140:I140"/>
    <mergeCell ref="J140:K140"/>
  </mergeCells>
  <conditionalFormatting sqref="F175:O175">
    <cfRule type="cellIs" dxfId="0" priority="1" operator="equal">
      <formula>TRUE</formula>
    </cfRule>
  </conditionalFormatting>
  <hyperlinks>
    <hyperlink ref="D10" r:id="rId1" xr:uid="{EC5395A9-ECD1-42A5-ABDD-0B0B5DF0D1A1}"/>
    <hyperlink ref="D11" r:id="rId2" xr:uid="{1560E11E-A4D9-45C9-8340-EC17BE666896}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5C22-5DE5-4E87-945C-55602088F1E5}">
  <sheetPr>
    <pageSetUpPr fitToPage="1"/>
  </sheetPr>
  <dimension ref="A1:AA104"/>
  <sheetViews>
    <sheetView zoomScale="80" zoomScaleNormal="80" zoomScalePageLayoutView="55" workbookViewId="0">
      <selection activeCell="N23" sqref="N23:N35"/>
    </sheetView>
  </sheetViews>
  <sheetFormatPr defaultColWidth="9.140625" defaultRowHeight="12.75" x14ac:dyDescent="0.2"/>
  <cols>
    <col min="1" max="2" width="3.140625" customWidth="1"/>
    <col min="3" max="6" width="14.42578125" customWidth="1"/>
    <col min="7" max="7" width="16.42578125" customWidth="1"/>
    <col min="8" max="8" width="15.5703125" bestFit="1" customWidth="1"/>
    <col min="9" max="9" width="15.5703125" customWidth="1"/>
    <col min="10" max="11" width="14.42578125" customWidth="1"/>
    <col min="12" max="12" width="15.5703125" bestFit="1" customWidth="1"/>
    <col min="13" max="13" width="14.42578125" customWidth="1"/>
    <col min="14" max="15" width="17.140625" customWidth="1"/>
    <col min="16" max="16" width="16.5703125" bestFit="1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9.42578125" customWidth="1"/>
    <col min="24" max="24" width="30" bestFit="1" customWidth="1"/>
    <col min="25" max="25" width="27.5703125" bestFit="1" customWidth="1"/>
    <col min="26" max="26" width="12.42578125" customWidth="1"/>
    <col min="27" max="38" width="10.85546875" customWidth="1"/>
    <col min="39" max="39" width="2.5703125" customWidth="1"/>
  </cols>
  <sheetData>
    <row r="1" spans="1:21" ht="15.75" x14ac:dyDescent="0.25">
      <c r="A1" s="56" t="s">
        <v>0</v>
      </c>
    </row>
    <row r="2" spans="1:21" ht="15.75" customHeight="1" x14ac:dyDescent="0.25">
      <c r="A2" s="56" t="s">
        <v>154</v>
      </c>
      <c r="S2" s="273"/>
      <c r="T2" s="273"/>
      <c r="U2" s="273"/>
    </row>
    <row r="3" spans="1:21" ht="15.75" x14ac:dyDescent="0.25">
      <c r="A3" s="56" t="s">
        <v>5</v>
      </c>
      <c r="R3" s="273"/>
      <c r="S3" s="273"/>
      <c r="T3" s="273"/>
      <c r="U3" s="273"/>
    </row>
    <row r="4" spans="1:21" ht="13.5" thickBot="1" x14ac:dyDescent="0.25">
      <c r="R4" s="273"/>
      <c r="S4" s="273"/>
      <c r="T4" s="273"/>
      <c r="U4" s="273"/>
    </row>
    <row r="5" spans="1:21" x14ac:dyDescent="0.2">
      <c r="B5" s="423" t="s">
        <v>6</v>
      </c>
      <c r="C5" s="424"/>
      <c r="D5" s="424"/>
      <c r="E5" s="429">
        <v>45257</v>
      </c>
      <c r="F5" s="429"/>
      <c r="G5" s="430"/>
      <c r="R5" s="273"/>
      <c r="S5" s="273"/>
      <c r="T5" s="273"/>
      <c r="U5" s="273"/>
    </row>
    <row r="6" spans="1:21" ht="13.5" thickBot="1" x14ac:dyDescent="0.25">
      <c r="B6" s="404" t="s">
        <v>155</v>
      </c>
      <c r="C6" s="405"/>
      <c r="D6" s="405"/>
      <c r="E6" s="431">
        <v>45230</v>
      </c>
      <c r="F6" s="431"/>
      <c r="G6" s="432"/>
      <c r="R6" s="273"/>
      <c r="S6" s="273"/>
      <c r="T6" s="273"/>
      <c r="U6" s="273"/>
    </row>
    <row r="9" spans="1:21" ht="15.75" thickBot="1" x14ac:dyDescent="0.3">
      <c r="A9" s="274"/>
      <c r="S9" s="148"/>
    </row>
    <row r="10" spans="1:21" ht="6" customHeight="1" thickBot="1" x14ac:dyDescent="0.25">
      <c r="J10" s="275"/>
      <c r="K10" s="276"/>
      <c r="L10" s="276"/>
      <c r="M10" s="276"/>
      <c r="N10" s="277"/>
    </row>
    <row r="11" spans="1:21" ht="15" thickBot="1" x14ac:dyDescent="0.25">
      <c r="A11" s="256" t="s">
        <v>156</v>
      </c>
      <c r="B11" s="278"/>
      <c r="C11" s="278"/>
      <c r="D11" s="278"/>
      <c r="E11" s="278"/>
      <c r="F11" s="278"/>
      <c r="G11" s="278"/>
      <c r="H11" s="279"/>
      <c r="J11" s="169" t="s">
        <v>157</v>
      </c>
      <c r="N11" s="280">
        <v>45230</v>
      </c>
      <c r="O11" s="281"/>
    </row>
    <row r="12" spans="1:21" x14ac:dyDescent="0.2">
      <c r="A12" s="169"/>
      <c r="H12" s="282"/>
      <c r="J12" s="283" t="s">
        <v>158</v>
      </c>
      <c r="N12" s="284">
        <v>0</v>
      </c>
      <c r="O12" s="285"/>
    </row>
    <row r="13" spans="1:21" x14ac:dyDescent="0.2">
      <c r="A13" s="283"/>
      <c r="B13" t="s">
        <v>159</v>
      </c>
      <c r="H13" s="284">
        <v>1638070.47</v>
      </c>
      <c r="J13" s="283" t="s">
        <v>160</v>
      </c>
      <c r="N13" s="284">
        <v>14499.42</v>
      </c>
      <c r="O13" s="285"/>
    </row>
    <row r="14" spans="1:21" x14ac:dyDescent="0.2">
      <c r="A14" s="283"/>
      <c r="B14" t="s">
        <v>161</v>
      </c>
      <c r="F14" s="286"/>
      <c r="H14" s="287">
        <v>0</v>
      </c>
      <c r="J14" s="283" t="s">
        <v>162</v>
      </c>
      <c r="N14" s="284">
        <v>0</v>
      </c>
      <c r="O14" s="285"/>
      <c r="P14" s="285"/>
    </row>
    <row r="15" spans="1:21" x14ac:dyDescent="0.2">
      <c r="A15" s="283"/>
      <c r="B15" t="s">
        <v>68</v>
      </c>
      <c r="H15" s="287"/>
      <c r="J15" s="78" t="s">
        <v>163</v>
      </c>
      <c r="N15" s="284">
        <v>27960.01</v>
      </c>
      <c r="O15" s="285"/>
    </row>
    <row r="16" spans="1:21" x14ac:dyDescent="0.2">
      <c r="A16" s="283"/>
      <c r="C16" t="s">
        <v>164</v>
      </c>
      <c r="H16" s="284">
        <v>0</v>
      </c>
      <c r="J16" s="78" t="s">
        <v>165</v>
      </c>
      <c r="N16" s="288">
        <v>0</v>
      </c>
      <c r="O16" s="152"/>
    </row>
    <row r="17" spans="1:27" ht="13.5" thickBot="1" x14ac:dyDescent="0.25">
      <c r="A17" s="283"/>
      <c r="B17" t="s">
        <v>166</v>
      </c>
      <c r="H17" s="284">
        <v>9955.19</v>
      </c>
      <c r="J17" s="289"/>
      <c r="K17" s="261" t="s">
        <v>167</v>
      </c>
      <c r="L17" s="290"/>
      <c r="M17" s="290"/>
      <c r="N17" s="291">
        <v>42459.43</v>
      </c>
      <c r="O17" s="152"/>
    </row>
    <row r="18" spans="1:27" x14ac:dyDescent="0.2">
      <c r="A18" s="283"/>
      <c r="B18" t="s">
        <v>168</v>
      </c>
      <c r="H18" s="287">
        <v>0</v>
      </c>
      <c r="O18" s="285"/>
    </row>
    <row r="19" spans="1:27" x14ac:dyDescent="0.2">
      <c r="A19" s="283"/>
      <c r="B19" s="57" t="s">
        <v>169</v>
      </c>
      <c r="H19" s="287"/>
      <c r="O19" s="152"/>
      <c r="W19" s="292"/>
      <c r="X19" s="293"/>
      <c r="Y19" s="293"/>
    </row>
    <row r="20" spans="1:27" x14ac:dyDescent="0.2">
      <c r="A20" s="283"/>
      <c r="B20" t="s">
        <v>170</v>
      </c>
      <c r="H20" s="284">
        <v>61201.61</v>
      </c>
      <c r="O20" s="285"/>
      <c r="Q20" s="285"/>
      <c r="W20" s="292"/>
      <c r="X20" s="293"/>
      <c r="Y20" s="293"/>
      <c r="Z20" s="293"/>
      <c r="AA20" s="293"/>
    </row>
    <row r="21" spans="1:27" x14ac:dyDescent="0.2">
      <c r="A21" s="283"/>
      <c r="B21" s="57" t="s">
        <v>171</v>
      </c>
      <c r="H21" s="287"/>
      <c r="N21" s="285"/>
      <c r="R21" s="189"/>
      <c r="W21" s="292"/>
      <c r="X21" s="293"/>
      <c r="Y21" s="293"/>
      <c r="Z21" s="293"/>
      <c r="AA21" s="293"/>
    </row>
    <row r="22" spans="1:27" ht="13.5" thickBot="1" x14ac:dyDescent="0.25">
      <c r="A22" s="283"/>
      <c r="B22" t="s">
        <v>172</v>
      </c>
      <c r="H22" s="287">
        <v>0</v>
      </c>
      <c r="N22" s="285"/>
      <c r="P22" s="57"/>
      <c r="W22" s="292"/>
      <c r="X22" s="293"/>
      <c r="Y22" s="293"/>
      <c r="Z22" s="293"/>
      <c r="AA22" s="293"/>
    </row>
    <row r="23" spans="1:27" x14ac:dyDescent="0.2">
      <c r="A23" s="283"/>
      <c r="B23" t="s">
        <v>173</v>
      </c>
      <c r="H23" s="287"/>
      <c r="J23" s="275" t="s">
        <v>174</v>
      </c>
      <c r="K23" s="276"/>
      <c r="L23" s="276"/>
      <c r="M23" s="276"/>
      <c r="N23" s="294">
        <v>45230</v>
      </c>
      <c r="O23" s="269"/>
      <c r="U23" s="148"/>
      <c r="W23" s="292"/>
      <c r="X23" s="293"/>
      <c r="Y23" s="293"/>
      <c r="Z23" s="293"/>
      <c r="AA23" s="293"/>
    </row>
    <row r="24" spans="1:27" x14ac:dyDescent="0.2">
      <c r="A24" s="283"/>
      <c r="B24" t="s">
        <v>175</v>
      </c>
      <c r="H24" s="287"/>
      <c r="J24" s="283"/>
      <c r="N24" s="287"/>
      <c r="P24" s="285"/>
      <c r="W24" s="292"/>
      <c r="X24" s="293"/>
      <c r="Y24" s="293"/>
      <c r="Z24" s="293"/>
      <c r="AA24" s="293"/>
    </row>
    <row r="25" spans="1:27" x14ac:dyDescent="0.2">
      <c r="A25" s="283"/>
      <c r="B25" t="s">
        <v>176</v>
      </c>
      <c r="H25" s="284"/>
      <c r="J25" s="283" t="s">
        <v>177</v>
      </c>
      <c r="N25" s="295">
        <v>271726.69</v>
      </c>
      <c r="W25" s="292"/>
      <c r="X25" s="293"/>
      <c r="Y25" s="293"/>
      <c r="Z25" s="293"/>
      <c r="AA25" s="293"/>
    </row>
    <row r="26" spans="1:27" x14ac:dyDescent="0.2">
      <c r="A26" s="283"/>
      <c r="B26" t="s">
        <v>178</v>
      </c>
      <c r="H26" s="284"/>
      <c r="J26" s="283" t="s">
        <v>179</v>
      </c>
      <c r="N26" s="296">
        <v>97477774.420000002</v>
      </c>
      <c r="O26" s="211"/>
      <c r="Q26" s="57"/>
      <c r="S26" s="297"/>
      <c r="W26" s="292"/>
      <c r="X26" s="293"/>
      <c r="Y26" s="293"/>
      <c r="Z26" s="293"/>
      <c r="AA26" s="293"/>
    </row>
    <row r="27" spans="1:27" x14ac:dyDescent="0.2">
      <c r="A27" s="283"/>
      <c r="B27" t="s">
        <v>180</v>
      </c>
      <c r="H27" s="287"/>
      <c r="J27" s="78" t="s">
        <v>181</v>
      </c>
      <c r="N27" s="298">
        <v>0.20699999999999999</v>
      </c>
      <c r="O27" s="293"/>
      <c r="Q27" s="57"/>
      <c r="S27" s="285"/>
      <c r="W27" s="292"/>
      <c r="X27" s="293"/>
      <c r="Y27" s="293"/>
      <c r="Z27" s="293"/>
      <c r="AA27" s="293"/>
    </row>
    <row r="28" spans="1:27" x14ac:dyDescent="0.2">
      <c r="A28" s="283"/>
      <c r="H28" s="299"/>
      <c r="J28" s="78" t="s">
        <v>182</v>
      </c>
      <c r="N28" s="300">
        <v>1.9078999999999999</v>
      </c>
      <c r="O28" s="293"/>
      <c r="Q28" s="57"/>
      <c r="W28" s="292"/>
      <c r="X28" s="293"/>
      <c r="Y28" s="293"/>
      <c r="Z28" s="293"/>
      <c r="AA28" s="293"/>
    </row>
    <row r="29" spans="1:27" x14ac:dyDescent="0.2">
      <c r="A29" s="283"/>
      <c r="C29" s="148" t="s">
        <v>183</v>
      </c>
      <c r="H29" s="301">
        <v>1709227.27</v>
      </c>
      <c r="I29" s="285"/>
      <c r="J29" s="283"/>
      <c r="N29" s="296"/>
      <c r="O29" s="293"/>
      <c r="Q29" s="57"/>
      <c r="R29" s="57"/>
      <c r="W29" s="292"/>
      <c r="X29" s="293"/>
      <c r="Y29" s="293"/>
      <c r="Z29" s="293"/>
      <c r="AA29" s="293"/>
    </row>
    <row r="30" spans="1:27" ht="13.5" thickBot="1" x14ac:dyDescent="0.25">
      <c r="A30" s="283"/>
      <c r="C30" s="148"/>
      <c r="H30" s="299"/>
      <c r="J30" s="283" t="s">
        <v>184</v>
      </c>
      <c r="N30" s="295">
        <v>61201.61</v>
      </c>
      <c r="O30" s="293"/>
      <c r="Q30" s="57"/>
      <c r="X30" s="293"/>
      <c r="Y30" s="293"/>
    </row>
    <row r="31" spans="1:27" x14ac:dyDescent="0.2">
      <c r="A31" s="302" t="s">
        <v>185</v>
      </c>
      <c r="B31" s="303"/>
      <c r="C31" s="304"/>
      <c r="D31" s="303"/>
      <c r="E31" s="303"/>
      <c r="F31" s="303"/>
      <c r="G31" s="303"/>
      <c r="H31" s="305"/>
      <c r="J31" s="283" t="s">
        <v>186</v>
      </c>
      <c r="N31" s="296">
        <v>0</v>
      </c>
      <c r="O31" s="293"/>
    </row>
    <row r="32" spans="1:27" ht="14.25" x14ac:dyDescent="0.2">
      <c r="A32" s="129"/>
      <c r="B32" s="263"/>
      <c r="C32" s="263"/>
      <c r="D32" s="263"/>
      <c r="E32" s="263"/>
      <c r="F32" s="263"/>
      <c r="G32" s="263"/>
      <c r="H32" s="306"/>
      <c r="J32" s="78" t="s">
        <v>187</v>
      </c>
      <c r="N32" s="295">
        <v>99991848.620000005</v>
      </c>
      <c r="O32" s="293"/>
      <c r="Q32" s="57"/>
    </row>
    <row r="33" spans="1:19" ht="15" thickBot="1" x14ac:dyDescent="0.25">
      <c r="A33" s="134"/>
      <c r="B33" s="307"/>
      <c r="C33" s="307"/>
      <c r="D33" s="307"/>
      <c r="E33" s="307"/>
      <c r="F33" s="307"/>
      <c r="G33" s="308"/>
      <c r="H33" s="309"/>
      <c r="J33" s="78" t="s">
        <v>188</v>
      </c>
      <c r="K33" s="57"/>
      <c r="L33" s="57"/>
      <c r="M33" s="57"/>
      <c r="N33" s="300">
        <v>1.0258</v>
      </c>
      <c r="O33" s="293"/>
      <c r="P33" s="253"/>
      <c r="Q33" s="152"/>
    </row>
    <row r="34" spans="1:19" s="263" customFormat="1" x14ac:dyDescent="0.2">
      <c r="A34" s="132"/>
      <c r="J34" s="78" t="s">
        <v>189</v>
      </c>
      <c r="K34" s="57"/>
      <c r="L34" s="57"/>
      <c r="M34" s="57"/>
      <c r="N34" s="300">
        <v>-5.3E-3</v>
      </c>
      <c r="O34" s="310"/>
      <c r="P34" s="293"/>
      <c r="Q34" s="311"/>
      <c r="R34" s="57"/>
    </row>
    <row r="35" spans="1:19" s="263" customFormat="1" ht="13.5" thickBot="1" x14ac:dyDescent="0.25">
      <c r="G35" s="312"/>
      <c r="J35" s="313" t="s">
        <v>190</v>
      </c>
      <c r="K35" s="314"/>
      <c r="L35" s="314"/>
      <c r="M35" s="314"/>
      <c r="N35" s="315">
        <v>0</v>
      </c>
      <c r="O35" s="316"/>
      <c r="Q35" s="311"/>
      <c r="R35" s="57"/>
    </row>
    <row r="36" spans="1:19" s="263" customFormat="1" x14ac:dyDescent="0.2">
      <c r="H36" s="317"/>
      <c r="J36" s="318" t="s">
        <v>191</v>
      </c>
      <c r="K36" s="319"/>
      <c r="L36" s="319"/>
      <c r="M36" s="319"/>
      <c r="N36" s="320"/>
      <c r="Q36" s="152"/>
      <c r="R36" s="57"/>
    </row>
    <row r="37" spans="1:19" s="263" customFormat="1" ht="13.5" thickBot="1" x14ac:dyDescent="0.25">
      <c r="H37" s="312"/>
      <c r="J37" s="418" t="s">
        <v>192</v>
      </c>
      <c r="K37" s="419"/>
      <c r="L37" s="419"/>
      <c r="M37" s="419"/>
      <c r="N37" s="420"/>
      <c r="P37" s="179"/>
      <c r="Q37" s="152"/>
      <c r="R37" s="57"/>
    </row>
    <row r="38" spans="1:19" s="263" customFormat="1" x14ac:dyDescent="0.2">
      <c r="J38" s="132"/>
      <c r="K38" s="148"/>
      <c r="L38"/>
      <c r="M38"/>
      <c r="N38"/>
      <c r="P38"/>
      <c r="Q38" s="152"/>
      <c r="R38" s="57"/>
      <c r="S38" s="312"/>
    </row>
    <row r="39" spans="1:19" ht="13.5" thickBot="1" x14ac:dyDescent="0.25"/>
    <row r="40" spans="1:19" ht="15.75" thickBot="1" x14ac:dyDescent="0.3">
      <c r="A40" s="321" t="s">
        <v>193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9"/>
      <c r="R40" s="285"/>
    </row>
    <row r="41" spans="1:19" ht="15.75" thickBot="1" x14ac:dyDescent="0.3">
      <c r="A41" s="274"/>
      <c r="Q41" s="263"/>
      <c r="R41" s="285"/>
    </row>
    <row r="42" spans="1:19" x14ac:dyDescent="0.2">
      <c r="A42" s="322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7"/>
      <c r="P42" s="323"/>
      <c r="Q42" s="324"/>
      <c r="R42" s="57"/>
      <c r="S42" s="285"/>
    </row>
    <row r="43" spans="1:19" x14ac:dyDescent="0.2">
      <c r="A43" s="169" t="s">
        <v>194</v>
      </c>
      <c r="L43" s="325" t="s">
        <v>195</v>
      </c>
      <c r="M43" s="326"/>
      <c r="N43" s="327" t="s">
        <v>196</v>
      </c>
      <c r="O43" s="328"/>
      <c r="P43" s="323"/>
      <c r="Q43" s="324"/>
      <c r="R43" s="285"/>
    </row>
    <row r="44" spans="1:19" x14ac:dyDescent="0.2">
      <c r="A44" s="283"/>
      <c r="N44" s="299"/>
      <c r="P44" s="323"/>
    </row>
    <row r="45" spans="1:19" x14ac:dyDescent="0.2">
      <c r="A45" s="283"/>
      <c r="B45" s="148" t="s">
        <v>183</v>
      </c>
      <c r="L45" s="285"/>
      <c r="M45" s="285"/>
      <c r="N45" s="287">
        <v>1709227.27</v>
      </c>
      <c r="P45" s="329"/>
      <c r="Q45" s="323"/>
      <c r="R45" s="330"/>
      <c r="S45" s="323"/>
    </row>
    <row r="46" spans="1:19" x14ac:dyDescent="0.2">
      <c r="A46" s="283"/>
      <c r="L46" s="285"/>
      <c r="M46" s="285"/>
      <c r="N46" s="287"/>
      <c r="O46" s="285"/>
      <c r="P46" s="329"/>
      <c r="Q46" s="323"/>
      <c r="R46" s="330"/>
      <c r="S46" s="323"/>
    </row>
    <row r="47" spans="1:19" x14ac:dyDescent="0.2">
      <c r="A47" s="283"/>
      <c r="B47" s="148" t="s">
        <v>197</v>
      </c>
      <c r="L47" s="152">
        <v>27960.01</v>
      </c>
      <c r="M47" s="285"/>
      <c r="N47" s="287">
        <v>1681267.26</v>
      </c>
      <c r="O47" s="285"/>
      <c r="P47" s="323"/>
      <c r="Q47" s="323"/>
      <c r="R47" s="330"/>
      <c r="S47" s="323"/>
    </row>
    <row r="48" spans="1:19" x14ac:dyDescent="0.2">
      <c r="A48" s="283"/>
      <c r="L48" s="152"/>
      <c r="M48" s="285"/>
      <c r="N48" s="287"/>
      <c r="O48" s="285"/>
      <c r="P48" s="323"/>
      <c r="Q48" s="329"/>
      <c r="R48" s="330"/>
      <c r="S48" s="323"/>
    </row>
    <row r="49" spans="1:19" x14ac:dyDescent="0.2">
      <c r="A49" s="283"/>
      <c r="B49" s="57" t="s">
        <v>198</v>
      </c>
      <c r="L49" s="152">
        <v>0</v>
      </c>
      <c r="M49" s="285"/>
      <c r="N49" s="287">
        <v>1681267.26</v>
      </c>
      <c r="O49" s="285"/>
      <c r="P49" s="329"/>
      <c r="Q49" s="329"/>
      <c r="R49" s="330"/>
      <c r="S49" s="323"/>
    </row>
    <row r="50" spans="1:19" x14ac:dyDescent="0.2">
      <c r="A50" s="283"/>
      <c r="L50" s="152"/>
      <c r="M50" s="285"/>
      <c r="N50" s="287"/>
      <c r="O50" s="285"/>
      <c r="P50" s="329"/>
      <c r="Q50" s="323"/>
      <c r="R50" s="330"/>
      <c r="S50" s="323"/>
    </row>
    <row r="51" spans="1:19" x14ac:dyDescent="0.2">
      <c r="A51" s="283"/>
      <c r="B51" s="57" t="s">
        <v>199</v>
      </c>
      <c r="L51" s="152">
        <v>14499.42</v>
      </c>
      <c r="M51" s="285"/>
      <c r="N51" s="287">
        <v>1666767.84</v>
      </c>
      <c r="O51" s="152"/>
      <c r="P51" s="329"/>
      <c r="Q51" s="323"/>
      <c r="R51" s="330"/>
      <c r="S51" s="323"/>
    </row>
    <row r="52" spans="1:19" x14ac:dyDescent="0.2">
      <c r="A52" s="283"/>
      <c r="L52" s="152"/>
      <c r="M52" s="285"/>
      <c r="N52" s="287"/>
      <c r="O52" s="285"/>
      <c r="P52" s="329"/>
      <c r="Q52" s="329"/>
      <c r="R52" s="330"/>
      <c r="S52" s="323"/>
    </row>
    <row r="53" spans="1:19" x14ac:dyDescent="0.2">
      <c r="A53" s="283"/>
      <c r="B53" s="57" t="s">
        <v>200</v>
      </c>
      <c r="L53" s="152">
        <v>10607.5</v>
      </c>
      <c r="M53" s="285"/>
      <c r="N53" s="287">
        <v>1656160.34</v>
      </c>
      <c r="O53" s="285"/>
      <c r="P53" s="329"/>
      <c r="R53" s="330"/>
      <c r="S53" s="323"/>
    </row>
    <row r="54" spans="1:19" x14ac:dyDescent="0.2">
      <c r="A54" s="283"/>
      <c r="L54" s="152"/>
      <c r="M54" s="285"/>
      <c r="N54" s="287"/>
      <c r="O54" s="285"/>
      <c r="P54" s="323"/>
      <c r="Q54" s="329"/>
      <c r="R54" s="330"/>
      <c r="S54" s="323"/>
    </row>
    <row r="55" spans="1:19" x14ac:dyDescent="0.2">
      <c r="A55" s="283"/>
      <c r="B55" s="148" t="s">
        <v>201</v>
      </c>
      <c r="L55" s="152">
        <v>149601.18</v>
      </c>
      <c r="M55" s="285"/>
      <c r="N55" s="287">
        <v>1506559.1600000001</v>
      </c>
      <c r="O55" s="285"/>
      <c r="P55" s="329"/>
    </row>
    <row r="56" spans="1:19" x14ac:dyDescent="0.2">
      <c r="A56" s="283"/>
      <c r="L56" s="152"/>
      <c r="M56" s="285"/>
      <c r="N56" s="287"/>
      <c r="O56" s="285"/>
      <c r="P56" s="329"/>
    </row>
    <row r="57" spans="1:19" x14ac:dyDescent="0.2">
      <c r="A57" s="283"/>
      <c r="B57" s="57" t="s">
        <v>202</v>
      </c>
      <c r="L57" s="285">
        <v>75355.42</v>
      </c>
      <c r="N57" s="287">
        <v>1431203.7400000002</v>
      </c>
      <c r="P57" s="329"/>
    </row>
    <row r="58" spans="1:19" x14ac:dyDescent="0.2">
      <c r="A58" s="283"/>
      <c r="N58" s="299"/>
    </row>
    <row r="59" spans="1:19" x14ac:dyDescent="0.2">
      <c r="A59" s="283"/>
      <c r="B59" s="57" t="s">
        <v>203</v>
      </c>
      <c r="L59" s="152">
        <v>0</v>
      </c>
      <c r="N59" s="287">
        <v>1431203.7400000002</v>
      </c>
    </row>
    <row r="60" spans="1:19" x14ac:dyDescent="0.2">
      <c r="A60" s="283"/>
      <c r="N60" s="299"/>
    </row>
    <row r="61" spans="1:19" x14ac:dyDescent="0.2">
      <c r="A61" s="283"/>
      <c r="B61" s="148" t="s">
        <v>204</v>
      </c>
      <c r="L61" s="285">
        <v>1164791.97</v>
      </c>
      <c r="N61" s="287">
        <v>266411.77000000025</v>
      </c>
    </row>
    <row r="62" spans="1:19" x14ac:dyDescent="0.2">
      <c r="A62" s="283"/>
      <c r="N62" s="299"/>
    </row>
    <row r="63" spans="1:19" x14ac:dyDescent="0.2">
      <c r="A63" s="283"/>
      <c r="B63" s="148" t="s">
        <v>205</v>
      </c>
      <c r="L63" s="152">
        <v>6322.49</v>
      </c>
      <c r="N63" s="287">
        <v>260089.28000000026</v>
      </c>
    </row>
    <row r="64" spans="1:19" x14ac:dyDescent="0.2">
      <c r="A64" s="283"/>
      <c r="B64" s="148"/>
      <c r="N64" s="299"/>
    </row>
    <row r="65" spans="1:23" x14ac:dyDescent="0.2">
      <c r="A65" s="283"/>
      <c r="B65" s="148" t="s">
        <v>206</v>
      </c>
      <c r="L65" s="152">
        <v>260089.28000000026</v>
      </c>
      <c r="N65" s="287">
        <v>0</v>
      </c>
    </row>
    <row r="66" spans="1:23" x14ac:dyDescent="0.2">
      <c r="A66" s="283"/>
      <c r="B66" s="148"/>
      <c r="N66" s="299"/>
    </row>
    <row r="67" spans="1:23" x14ac:dyDescent="0.2">
      <c r="A67" s="283"/>
      <c r="B67" s="148" t="s">
        <v>207</v>
      </c>
      <c r="L67" s="152">
        <v>0</v>
      </c>
      <c r="N67" s="287">
        <v>0</v>
      </c>
    </row>
    <row r="68" spans="1:23" x14ac:dyDescent="0.2">
      <c r="A68" s="283"/>
      <c r="B68" s="148"/>
      <c r="L68" s="152"/>
      <c r="N68" s="299"/>
    </row>
    <row r="69" spans="1:23" x14ac:dyDescent="0.2">
      <c r="A69" s="283"/>
      <c r="B69" s="148" t="s">
        <v>208</v>
      </c>
      <c r="L69" s="152">
        <v>0</v>
      </c>
      <c r="N69" s="299"/>
    </row>
    <row r="70" spans="1:23" x14ac:dyDescent="0.2">
      <c r="A70" s="129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99"/>
    </row>
    <row r="71" spans="1:23" ht="13.5" thickBot="1" x14ac:dyDescent="0.25">
      <c r="A71" s="134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331"/>
    </row>
    <row r="72" spans="1:23" ht="13.5" thickBot="1" x14ac:dyDescent="0.25">
      <c r="A72" s="283"/>
      <c r="B72" s="148"/>
    </row>
    <row r="73" spans="1:23" x14ac:dyDescent="0.2">
      <c r="A73" s="275" t="s">
        <v>209</v>
      </c>
      <c r="B73" s="276"/>
      <c r="C73" s="276"/>
      <c r="D73" s="276"/>
      <c r="E73" s="276"/>
      <c r="F73" s="276"/>
      <c r="G73" s="332" t="s">
        <v>210</v>
      </c>
      <c r="H73" s="332" t="s">
        <v>211</v>
      </c>
      <c r="I73" s="333" t="s">
        <v>212</v>
      </c>
    </row>
    <row r="74" spans="1:23" x14ac:dyDescent="0.2">
      <c r="A74" s="283"/>
      <c r="G74" s="334"/>
      <c r="H74" s="334"/>
      <c r="I74" s="299"/>
    </row>
    <row r="75" spans="1:23" x14ac:dyDescent="0.2">
      <c r="A75" s="283"/>
      <c r="B75" t="s">
        <v>213</v>
      </c>
      <c r="G75" s="335">
        <v>149601.18</v>
      </c>
      <c r="H75" s="335">
        <v>75355.42</v>
      </c>
      <c r="I75" s="287">
        <v>224956.59999999998</v>
      </c>
    </row>
    <row r="76" spans="1:23" x14ac:dyDescent="0.2">
      <c r="A76" s="283"/>
      <c r="B76" t="s">
        <v>214</v>
      </c>
      <c r="G76" s="336">
        <v>149601.18</v>
      </c>
      <c r="H76" s="336">
        <v>75355.42</v>
      </c>
      <c r="I76" s="337">
        <v>224956.59999999998</v>
      </c>
    </row>
    <row r="77" spans="1:23" x14ac:dyDescent="0.2">
      <c r="A77" s="283"/>
      <c r="C77" s="57" t="s">
        <v>215</v>
      </c>
      <c r="G77" s="335">
        <v>0</v>
      </c>
      <c r="H77" s="335">
        <v>0</v>
      </c>
      <c r="I77" s="338">
        <v>0</v>
      </c>
    </row>
    <row r="78" spans="1:23" x14ac:dyDescent="0.2">
      <c r="A78" s="283"/>
      <c r="G78" s="334"/>
      <c r="H78" s="334"/>
      <c r="I78" s="299"/>
    </row>
    <row r="79" spans="1:23" x14ac:dyDescent="0.2">
      <c r="A79" s="283"/>
      <c r="B79" t="s">
        <v>216</v>
      </c>
      <c r="G79" s="335">
        <v>0</v>
      </c>
      <c r="H79" s="335">
        <v>0</v>
      </c>
      <c r="I79" s="287">
        <v>0</v>
      </c>
      <c r="O79" s="285"/>
      <c r="Q79" s="57"/>
      <c r="R79" s="57"/>
      <c r="S79" s="57"/>
    </row>
    <row r="80" spans="1:23" x14ac:dyDescent="0.2">
      <c r="A80" s="283"/>
      <c r="B80" t="s">
        <v>217</v>
      </c>
      <c r="G80" s="336">
        <v>0</v>
      </c>
      <c r="H80" s="336">
        <v>0</v>
      </c>
      <c r="I80" s="337">
        <v>0</v>
      </c>
      <c r="L80" s="285"/>
      <c r="O80" s="285"/>
      <c r="P80" s="57"/>
      <c r="Q80" s="340"/>
      <c r="R80" s="57"/>
      <c r="S80" s="427"/>
      <c r="T80" s="427"/>
      <c r="U80" s="57"/>
      <c r="V80" s="57"/>
      <c r="W80" s="57"/>
    </row>
    <row r="81" spans="1:23" x14ac:dyDescent="0.2">
      <c r="A81" s="283"/>
      <c r="C81" t="s">
        <v>218</v>
      </c>
      <c r="G81" s="335">
        <v>0</v>
      </c>
      <c r="H81" s="335">
        <v>0</v>
      </c>
      <c r="I81" s="287">
        <v>0</v>
      </c>
      <c r="O81" s="285"/>
      <c r="P81" s="57"/>
      <c r="Q81" s="57"/>
      <c r="R81" s="57"/>
      <c r="S81" s="57"/>
      <c r="T81" s="57"/>
      <c r="U81" s="57"/>
      <c r="V81" s="57"/>
      <c r="W81" s="57"/>
    </row>
    <row r="82" spans="1:23" x14ac:dyDescent="0.2">
      <c r="A82" s="283"/>
      <c r="G82" s="334"/>
      <c r="H82" s="334"/>
      <c r="I82" s="299"/>
      <c r="O82" s="285"/>
      <c r="P82" s="428"/>
      <c r="Q82" s="57"/>
      <c r="R82" s="57"/>
      <c r="S82" s="341"/>
      <c r="T82" s="152"/>
      <c r="U82" s="57"/>
      <c r="V82" s="152"/>
      <c r="W82" s="152"/>
    </row>
    <row r="83" spans="1:23" x14ac:dyDescent="0.2">
      <c r="A83" s="283"/>
      <c r="B83" t="s">
        <v>219</v>
      </c>
      <c r="G83" s="335">
        <v>1424881.2500000002</v>
      </c>
      <c r="H83" s="335">
        <v>0</v>
      </c>
      <c r="I83" s="287">
        <v>1424881.2500000002</v>
      </c>
      <c r="O83" s="285"/>
      <c r="P83" s="428"/>
      <c r="Q83" s="57"/>
      <c r="R83" s="57"/>
      <c r="S83" s="341"/>
      <c r="T83" s="152"/>
      <c r="U83" s="57"/>
      <c r="V83" s="152"/>
      <c r="W83" s="57"/>
    </row>
    <row r="84" spans="1:23" x14ac:dyDescent="0.2">
      <c r="A84" s="283"/>
      <c r="B84" t="s">
        <v>220</v>
      </c>
      <c r="G84" s="336">
        <v>1424881.2500000002</v>
      </c>
      <c r="H84" s="336">
        <v>0</v>
      </c>
      <c r="I84" s="337">
        <v>1424881.2500000002</v>
      </c>
      <c r="O84" s="285"/>
      <c r="P84" s="428"/>
      <c r="Q84" s="57"/>
      <c r="R84" s="57"/>
      <c r="S84" s="341"/>
      <c r="T84" s="152"/>
      <c r="U84" s="57"/>
      <c r="V84" s="152"/>
      <c r="W84" s="57"/>
    </row>
    <row r="85" spans="1:23" x14ac:dyDescent="0.2">
      <c r="A85" s="283"/>
      <c r="C85" s="57" t="s">
        <v>221</v>
      </c>
      <c r="G85" s="335">
        <v>0</v>
      </c>
      <c r="H85" s="335">
        <v>0</v>
      </c>
      <c r="I85" s="287">
        <v>0</v>
      </c>
      <c r="O85" s="285"/>
      <c r="P85" s="428"/>
      <c r="Q85" s="57"/>
      <c r="R85" s="57"/>
      <c r="S85" s="152"/>
      <c r="T85" s="152"/>
      <c r="U85" s="57"/>
      <c r="V85" s="152"/>
      <c r="W85" s="57"/>
    </row>
    <row r="86" spans="1:23" s="263" customFormat="1" x14ac:dyDescent="0.2">
      <c r="A86" s="283"/>
      <c r="B86"/>
      <c r="C86"/>
      <c r="D86"/>
      <c r="E86"/>
      <c r="F86"/>
      <c r="G86" s="334"/>
      <c r="H86" s="334"/>
      <c r="I86" s="299"/>
      <c r="O86" s="285"/>
      <c r="P86" s="57"/>
      <c r="Q86" s="148"/>
      <c r="R86" s="148"/>
      <c r="S86" s="270"/>
      <c r="T86" s="270"/>
      <c r="U86" s="57"/>
      <c r="V86" s="57"/>
      <c r="W86" s="57"/>
    </row>
    <row r="87" spans="1:23" x14ac:dyDescent="0.2">
      <c r="A87" s="283"/>
      <c r="C87" s="148" t="s">
        <v>222</v>
      </c>
      <c r="G87" s="335">
        <v>1574482.4300000002</v>
      </c>
      <c r="H87" s="335">
        <v>75355.42</v>
      </c>
      <c r="I87" s="287">
        <v>1649837.85</v>
      </c>
      <c r="O87" s="285"/>
      <c r="P87" s="428"/>
      <c r="Q87" s="57"/>
      <c r="R87" s="57"/>
      <c r="S87" s="152"/>
      <c r="T87" s="152"/>
      <c r="U87" s="57"/>
      <c r="V87" s="57"/>
      <c r="W87" s="57"/>
    </row>
    <row r="88" spans="1:23" x14ac:dyDescent="0.2">
      <c r="A88" s="283"/>
      <c r="G88" s="334"/>
      <c r="H88" s="334"/>
      <c r="I88" s="299"/>
      <c r="O88" s="285"/>
      <c r="P88" s="428"/>
      <c r="Q88" s="57"/>
      <c r="R88" s="57"/>
      <c r="S88" s="152"/>
      <c r="T88" s="152"/>
      <c r="U88" s="57"/>
      <c r="V88" s="57"/>
      <c r="W88" s="57"/>
    </row>
    <row r="89" spans="1:23" ht="13.5" thickBot="1" x14ac:dyDescent="0.25">
      <c r="A89" s="289"/>
      <c r="B89" s="290"/>
      <c r="C89" s="290"/>
      <c r="D89" s="290"/>
      <c r="E89" s="290"/>
      <c r="F89" s="290"/>
      <c r="G89" s="339"/>
      <c r="H89" s="339"/>
      <c r="I89" s="331"/>
      <c r="O89" s="285"/>
      <c r="P89" s="428"/>
      <c r="Q89" s="57"/>
      <c r="R89" s="57"/>
      <c r="S89" s="152"/>
      <c r="T89" s="152"/>
      <c r="U89" s="57"/>
      <c r="V89" s="57"/>
      <c r="W89" s="57"/>
    </row>
    <row r="90" spans="1:23" x14ac:dyDescent="0.2">
      <c r="O90" s="285"/>
      <c r="P90" s="57"/>
      <c r="Q90" s="148"/>
      <c r="R90" s="148"/>
      <c r="S90" s="270"/>
      <c r="T90" s="270"/>
      <c r="U90" s="57"/>
      <c r="V90" s="57"/>
      <c r="W90" s="57"/>
    </row>
    <row r="91" spans="1:23" x14ac:dyDescent="0.2">
      <c r="O91" s="285"/>
      <c r="P91" s="57"/>
      <c r="Q91" s="57"/>
      <c r="R91" s="57"/>
      <c r="S91" s="152"/>
      <c r="T91" s="152"/>
      <c r="U91" s="57"/>
      <c r="V91" s="57"/>
      <c r="W91" s="57"/>
    </row>
    <row r="92" spans="1:23" x14ac:dyDescent="0.2">
      <c r="O92" s="285"/>
      <c r="P92" s="57"/>
      <c r="Q92" s="148"/>
      <c r="R92" s="148"/>
      <c r="S92" s="270"/>
      <c r="T92" s="270"/>
      <c r="U92" s="57"/>
      <c r="V92" s="57"/>
      <c r="W92" s="57"/>
    </row>
    <row r="93" spans="1:23" x14ac:dyDescent="0.2">
      <c r="O93" s="285"/>
      <c r="P93" s="57"/>
      <c r="Q93" s="57"/>
      <c r="R93" s="57"/>
      <c r="S93" s="57"/>
      <c r="T93" s="152"/>
      <c r="U93" s="57"/>
      <c r="V93" s="57"/>
      <c r="W93" s="57"/>
    </row>
    <row r="94" spans="1:23" x14ac:dyDescent="0.2">
      <c r="O94" s="285"/>
      <c r="P94" s="57"/>
      <c r="Q94" s="57"/>
      <c r="R94" s="57"/>
      <c r="S94" s="57"/>
      <c r="T94" s="152"/>
      <c r="U94" s="57"/>
      <c r="V94" s="57"/>
      <c r="W94" s="57"/>
    </row>
    <row r="95" spans="1:23" x14ac:dyDescent="0.2">
      <c r="P95" s="263"/>
      <c r="V95" s="263"/>
      <c r="W95" s="263"/>
    </row>
    <row r="96" spans="1:23" x14ac:dyDescent="0.2">
      <c r="Q96" s="263"/>
      <c r="R96" s="263"/>
      <c r="S96" s="263"/>
      <c r="T96" s="263"/>
      <c r="U96" s="263"/>
    </row>
    <row r="97" spans="15:18" x14ac:dyDescent="0.2">
      <c r="P97" s="57"/>
      <c r="Q97" s="57"/>
      <c r="R97" s="57"/>
    </row>
    <row r="98" spans="15:18" x14ac:dyDescent="0.2">
      <c r="P98" s="57"/>
      <c r="Q98" s="57"/>
    </row>
    <row r="99" spans="15:18" x14ac:dyDescent="0.2">
      <c r="Q99" s="342"/>
    </row>
    <row r="100" spans="15:18" x14ac:dyDescent="0.2">
      <c r="O100" s="211"/>
      <c r="P100" s="152"/>
      <c r="Q100" s="152"/>
    </row>
    <row r="101" spans="15:18" x14ac:dyDescent="0.2">
      <c r="O101" s="292"/>
      <c r="P101" s="152"/>
      <c r="Q101" s="152"/>
    </row>
    <row r="102" spans="15:18" x14ac:dyDescent="0.2">
      <c r="O102" s="292"/>
      <c r="P102" s="152"/>
      <c r="Q102" s="152"/>
    </row>
    <row r="103" spans="15:18" x14ac:dyDescent="0.2">
      <c r="P103" s="285"/>
      <c r="Q103" s="285"/>
    </row>
    <row r="104" spans="15:18" x14ac:dyDescent="0.2">
      <c r="O104" s="285"/>
      <c r="P104" s="285"/>
      <c r="Q104" s="285"/>
      <c r="R104" s="285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85103-3A04-460F-B47C-DB85523145A4}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5" width="16.140625" bestFit="1" customWidth="1"/>
    <col min="7" max="7" width="11.42578125" customWidth="1"/>
    <col min="10" max="10" width="13.5703125" customWidth="1"/>
  </cols>
  <sheetData>
    <row r="1" spans="1:11" x14ac:dyDescent="0.2">
      <c r="A1" s="343" t="s">
        <v>223</v>
      </c>
      <c r="B1" s="344"/>
    </row>
    <row r="2" spans="1:11" x14ac:dyDescent="0.2">
      <c r="A2" s="343" t="s">
        <v>224</v>
      </c>
      <c r="B2" s="344"/>
    </row>
    <row r="3" spans="1:11" x14ac:dyDescent="0.2">
      <c r="A3" s="345">
        <f>+'ESA FFELP(3)'!D7</f>
        <v>45230</v>
      </c>
      <c r="B3" s="344"/>
    </row>
    <row r="4" spans="1:11" x14ac:dyDescent="0.2">
      <c r="A4" s="343" t="s">
        <v>225</v>
      </c>
      <c r="B4" s="344"/>
    </row>
    <row r="7" spans="1:11" x14ac:dyDescent="0.2">
      <c r="A7" s="346" t="s">
        <v>226</v>
      </c>
    </row>
    <row r="9" spans="1:11" x14ac:dyDescent="0.2">
      <c r="A9" s="347" t="s">
        <v>227</v>
      </c>
      <c r="B9" s="348">
        <v>2401865.83</v>
      </c>
      <c r="C9" s="57"/>
    </row>
    <row r="10" spans="1:11" ht="18" x14ac:dyDescent="0.25">
      <c r="A10" s="347" t="s">
        <v>228</v>
      </c>
      <c r="B10" s="191"/>
      <c r="C10" s="57"/>
      <c r="I10" s="349"/>
      <c r="J10" s="349"/>
      <c r="K10" s="349"/>
    </row>
    <row r="11" spans="1:11" ht="18" x14ac:dyDescent="0.25">
      <c r="A11" s="347" t="s">
        <v>229</v>
      </c>
      <c r="B11" s="350">
        <v>0</v>
      </c>
      <c r="C11" s="57"/>
      <c r="I11" s="349"/>
      <c r="J11" s="349"/>
      <c r="K11" s="349"/>
    </row>
    <row r="12" spans="1:11" x14ac:dyDescent="0.2">
      <c r="A12" s="347" t="s">
        <v>230</v>
      </c>
      <c r="B12" s="350">
        <v>50579884.200000003</v>
      </c>
      <c r="C12" s="57"/>
      <c r="D12" s="54"/>
      <c r="E12" s="55"/>
      <c r="F12" s="182"/>
    </row>
    <row r="13" spans="1:11" x14ac:dyDescent="0.2">
      <c r="A13" s="347" t="s">
        <v>231</v>
      </c>
      <c r="B13" s="350">
        <v>-1349957.81</v>
      </c>
      <c r="C13" s="57"/>
    </row>
    <row r="14" spans="1:11" x14ac:dyDescent="0.2">
      <c r="A14" s="347" t="s">
        <v>232</v>
      </c>
      <c r="B14" s="351">
        <f>SUM(B12:B13)</f>
        <v>49229926.390000001</v>
      </c>
      <c r="C14" s="57"/>
      <c r="D14" s="55"/>
    </row>
    <row r="15" spans="1:11" x14ac:dyDescent="0.2">
      <c r="A15" s="347"/>
      <c r="B15" s="350"/>
      <c r="C15" s="57"/>
    </row>
    <row r="16" spans="1:11" ht="18.75" customHeight="1" x14ac:dyDescent="0.2">
      <c r="A16" s="347" t="s">
        <v>233</v>
      </c>
      <c r="B16" s="350">
        <v>3054418.07</v>
      </c>
      <c r="C16" s="57"/>
      <c r="E16" s="57"/>
      <c r="I16" s="352"/>
    </row>
    <row r="17" spans="1:7" x14ac:dyDescent="0.2">
      <c r="A17" s="353" t="s">
        <v>234</v>
      </c>
      <c r="B17" s="350">
        <v>5865.61</v>
      </c>
      <c r="C17" s="57"/>
    </row>
    <row r="18" spans="1:7" x14ac:dyDescent="0.2">
      <c r="A18" s="347" t="s">
        <v>235</v>
      </c>
      <c r="B18" s="350">
        <v>18081.810000000001</v>
      </c>
      <c r="C18" s="57"/>
      <c r="D18" s="55"/>
      <c r="E18" s="57"/>
      <c r="F18" s="57"/>
    </row>
    <row r="19" spans="1:7" x14ac:dyDescent="0.2">
      <c r="A19" s="347" t="s">
        <v>236</v>
      </c>
      <c r="B19" s="350"/>
      <c r="C19" s="57"/>
      <c r="F19" s="57"/>
    </row>
    <row r="20" spans="1:7" x14ac:dyDescent="0.2">
      <c r="A20" s="347" t="s">
        <v>237</v>
      </c>
      <c r="B20" s="350">
        <v>0</v>
      </c>
      <c r="C20" s="57"/>
      <c r="D20" s="55"/>
    </row>
    <row r="21" spans="1:7" x14ac:dyDescent="0.2">
      <c r="A21" s="57"/>
      <c r="B21" s="354"/>
      <c r="C21" s="57"/>
      <c r="E21" s="55"/>
    </row>
    <row r="22" spans="1:7" ht="13.5" thickBot="1" x14ac:dyDescent="0.25">
      <c r="A22" s="346" t="s">
        <v>83</v>
      </c>
      <c r="B22" s="355">
        <f>+B9+B14+B16+B19+B18+B17</f>
        <v>54710157.710000001</v>
      </c>
      <c r="C22" s="57"/>
      <c r="D22" s="55"/>
      <c r="E22" s="55"/>
    </row>
    <row r="23" spans="1:7" ht="13.5" thickTop="1" x14ac:dyDescent="0.2">
      <c r="A23" s="57"/>
      <c r="B23" s="191"/>
      <c r="C23" s="57"/>
      <c r="D23" s="55"/>
    </row>
    <row r="24" spans="1:7" x14ac:dyDescent="0.2">
      <c r="A24" s="57"/>
      <c r="B24" s="191"/>
      <c r="C24" s="57"/>
    </row>
    <row r="25" spans="1:7" x14ac:dyDescent="0.2">
      <c r="A25" s="346" t="s">
        <v>238</v>
      </c>
      <c r="B25" s="191"/>
      <c r="C25" s="57"/>
    </row>
    <row r="26" spans="1:7" x14ac:dyDescent="0.2">
      <c r="A26" s="57"/>
      <c r="B26" s="191"/>
      <c r="C26" s="57"/>
    </row>
    <row r="27" spans="1:7" x14ac:dyDescent="0.2">
      <c r="A27" s="347" t="s">
        <v>239</v>
      </c>
      <c r="B27" s="356">
        <v>0</v>
      </c>
      <c r="C27" s="57"/>
    </row>
    <row r="28" spans="1:7" x14ac:dyDescent="0.2">
      <c r="A28" s="347" t="s">
        <v>240</v>
      </c>
      <c r="B28" s="350">
        <v>34864255.049999997</v>
      </c>
      <c r="C28" s="57"/>
      <c r="E28" s="57"/>
    </row>
    <row r="29" spans="1:7" x14ac:dyDescent="0.2">
      <c r="A29" s="347" t="s">
        <v>241</v>
      </c>
      <c r="B29" s="350">
        <v>-45473.7</v>
      </c>
      <c r="C29" s="57"/>
      <c r="G29" s="57"/>
    </row>
    <row r="30" spans="1:7" x14ac:dyDescent="0.2">
      <c r="A30" s="347" t="s">
        <v>242</v>
      </c>
      <c r="B30" s="350">
        <v>0</v>
      </c>
      <c r="C30" s="57"/>
    </row>
    <row r="31" spans="1:7" x14ac:dyDescent="0.2">
      <c r="A31" s="347" t="s">
        <v>243</v>
      </c>
      <c r="B31" s="350">
        <v>0</v>
      </c>
      <c r="C31" s="57"/>
      <c r="G31" s="57"/>
    </row>
    <row r="32" spans="1:7" x14ac:dyDescent="0.2">
      <c r="A32" s="57"/>
      <c r="B32" s="354"/>
      <c r="C32" s="57"/>
    </row>
    <row r="33" spans="1:9" ht="13.5" thickBot="1" x14ac:dyDescent="0.25">
      <c r="A33" s="347" t="s">
        <v>244</v>
      </c>
      <c r="B33" s="357">
        <f>SUM(B28:B32)</f>
        <v>34818781.349999994</v>
      </c>
      <c r="C33" s="57"/>
      <c r="E33" s="54"/>
    </row>
    <row r="34" spans="1:9" ht="13.5" thickTop="1" x14ac:dyDescent="0.2">
      <c r="A34" s="57"/>
      <c r="B34" s="358"/>
      <c r="C34" s="57"/>
    </row>
    <row r="35" spans="1:9" x14ac:dyDescent="0.2">
      <c r="A35" s="346" t="s">
        <v>245</v>
      </c>
      <c r="B35" s="359">
        <v>19891376.359999999</v>
      </c>
      <c r="C35" s="57"/>
      <c r="D35" s="55"/>
    </row>
    <row r="36" spans="1:9" x14ac:dyDescent="0.2">
      <c r="A36" s="57"/>
      <c r="B36" s="191"/>
      <c r="C36" s="57"/>
    </row>
    <row r="37" spans="1:9" ht="13.5" thickBot="1" x14ac:dyDescent="0.25">
      <c r="A37" s="346" t="s">
        <v>246</v>
      </c>
      <c r="B37" s="355">
        <f>+B33+B35</f>
        <v>54710157.709999993</v>
      </c>
      <c r="C37" s="57"/>
      <c r="D37" s="55"/>
      <c r="I37" s="360"/>
    </row>
    <row r="38" spans="1:9" ht="13.5" thickTop="1" x14ac:dyDescent="0.2">
      <c r="A38" s="57"/>
      <c r="B38" s="191"/>
      <c r="C38" s="57"/>
    </row>
    <row r="39" spans="1:9" x14ac:dyDescent="0.2">
      <c r="A39" s="57"/>
      <c r="B39" s="191">
        <f>B22-B37</f>
        <v>0</v>
      </c>
      <c r="C39" s="57"/>
    </row>
    <row r="40" spans="1:9" x14ac:dyDescent="0.2">
      <c r="B40" s="191"/>
    </row>
    <row r="41" spans="1:9" x14ac:dyDescent="0.2">
      <c r="A41" s="57" t="s">
        <v>247</v>
      </c>
      <c r="B41" s="191"/>
      <c r="C41" s="57"/>
    </row>
    <row r="42" spans="1:9" x14ac:dyDescent="0.2">
      <c r="A42" s="57" t="s">
        <v>248</v>
      </c>
      <c r="B42" s="191"/>
      <c r="C42" s="57"/>
    </row>
    <row r="43" spans="1:9" x14ac:dyDescent="0.2">
      <c r="A43" s="57"/>
      <c r="B43" s="191"/>
      <c r="C43" s="57"/>
    </row>
    <row r="44" spans="1:9" x14ac:dyDescent="0.2">
      <c r="B44" s="191"/>
    </row>
    <row r="45" spans="1:9" x14ac:dyDescent="0.2">
      <c r="B45" s="191"/>
    </row>
    <row r="46" spans="1:9" x14ac:dyDescent="0.2">
      <c r="B46" s="191"/>
    </row>
    <row r="47" spans="1:9" x14ac:dyDescent="0.2">
      <c r="B47" s="191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4010-FB4F-4E26-8732-329FA8556E89}">
  <dimension ref="A1:Z49"/>
  <sheetViews>
    <sheetView zoomScaleNormal="100" workbookViewId="0"/>
  </sheetViews>
  <sheetFormatPr defaultColWidth="9.140625" defaultRowHeight="12.75" x14ac:dyDescent="0.2"/>
  <cols>
    <col min="3" max="3" width="51.42578125" customWidth="1"/>
    <col min="4" max="4" width="29.85546875" bestFit="1" customWidth="1"/>
    <col min="5" max="5" width="14" bestFit="1" customWidth="1"/>
    <col min="6" max="6" width="14.42578125" customWidth="1"/>
    <col min="8" max="8" width="10.140625" bestFit="1" customWidth="1"/>
    <col min="9" max="9" width="23.42578125" customWidth="1"/>
    <col min="10" max="10" width="8.5703125" customWidth="1"/>
    <col min="11" max="11" width="8" customWidth="1"/>
    <col min="12" max="12" width="16.42578125" customWidth="1"/>
    <col min="19" max="19" width="13.85546875" customWidth="1"/>
  </cols>
  <sheetData>
    <row r="1" spans="1:25" x14ac:dyDescent="0.2">
      <c r="A1" s="64" t="s">
        <v>223</v>
      </c>
      <c r="J1" s="67"/>
    </row>
    <row r="2" spans="1:25" ht="15" x14ac:dyDescent="0.25">
      <c r="A2" s="361" t="s">
        <v>249</v>
      </c>
      <c r="B2" s="57"/>
      <c r="C2" s="57"/>
      <c r="D2" s="57"/>
      <c r="E2" s="57"/>
    </row>
    <row r="4" spans="1:25" ht="15" x14ac:dyDescent="0.25">
      <c r="A4" s="57"/>
      <c r="B4" s="362" t="s">
        <v>250</v>
      </c>
      <c r="C4" s="57"/>
      <c r="D4" s="57"/>
      <c r="E4" s="57"/>
    </row>
    <row r="5" spans="1:25" x14ac:dyDescent="0.2">
      <c r="A5" s="57"/>
      <c r="B5" s="57" t="s">
        <v>251</v>
      </c>
      <c r="C5" s="57"/>
      <c r="D5" s="363" t="s">
        <v>279</v>
      </c>
      <c r="E5" s="57"/>
      <c r="G5" s="57"/>
    </row>
    <row r="6" spans="1:25" x14ac:dyDescent="0.2">
      <c r="A6" s="57"/>
      <c r="B6" s="57" t="s">
        <v>6</v>
      </c>
      <c r="C6" s="57"/>
      <c r="D6" s="364">
        <v>45257</v>
      </c>
      <c r="E6" s="57"/>
      <c r="G6" s="57"/>
    </row>
    <row r="7" spans="1:25" x14ac:dyDescent="0.2">
      <c r="A7" s="57"/>
      <c r="B7" s="57" t="s">
        <v>252</v>
      </c>
      <c r="C7" s="57"/>
      <c r="D7" s="365">
        <v>33</v>
      </c>
      <c r="E7" s="57"/>
      <c r="G7" s="57"/>
    </row>
    <row r="8" spans="1:25" x14ac:dyDescent="0.2">
      <c r="A8" s="57"/>
      <c r="B8" s="57" t="s">
        <v>253</v>
      </c>
      <c r="C8" s="57"/>
      <c r="D8" s="211">
        <v>360</v>
      </c>
      <c r="E8" s="57"/>
      <c r="G8" s="57"/>
    </row>
    <row r="9" spans="1:25" ht="15" x14ac:dyDescent="0.25">
      <c r="A9" s="57"/>
      <c r="B9" s="57" t="s">
        <v>254</v>
      </c>
      <c r="C9" s="57"/>
      <c r="D9" s="366">
        <v>9200000</v>
      </c>
      <c r="E9" s="57"/>
      <c r="G9" s="57"/>
    </row>
    <row r="10" spans="1:25" ht="15" x14ac:dyDescent="0.25">
      <c r="A10" s="57"/>
      <c r="B10" s="57" t="s">
        <v>255</v>
      </c>
      <c r="C10" s="148"/>
      <c r="D10" s="367">
        <v>8.9351E-2</v>
      </c>
      <c r="E10" s="57"/>
      <c r="G10" s="57"/>
      <c r="I10" s="57"/>
    </row>
    <row r="11" spans="1:25" ht="15" x14ac:dyDescent="0.25">
      <c r="A11" s="57"/>
      <c r="B11" s="57" t="s">
        <v>256</v>
      </c>
      <c r="C11" s="57"/>
      <c r="D11" s="367">
        <v>5.4350999999999997E-2</v>
      </c>
      <c r="E11" s="57"/>
      <c r="G11" s="57"/>
      <c r="I11" s="57"/>
      <c r="J11" s="57"/>
    </row>
    <row r="12" spans="1:25" x14ac:dyDescent="0.2">
      <c r="A12" s="57"/>
      <c r="B12" s="368"/>
      <c r="C12" s="369" t="s">
        <v>257</v>
      </c>
      <c r="D12" s="364">
        <v>45252</v>
      </c>
      <c r="E12" s="57"/>
      <c r="G12" s="57"/>
    </row>
    <row r="13" spans="1:25" x14ac:dyDescent="0.2">
      <c r="A13" s="57"/>
      <c r="B13" s="368"/>
      <c r="C13" s="368"/>
      <c r="D13" s="176"/>
      <c r="E13" s="57"/>
      <c r="F13" s="292"/>
      <c r="X13" s="57"/>
      <c r="Y13" s="57"/>
    </row>
    <row r="14" spans="1:25" ht="15" x14ac:dyDescent="0.25">
      <c r="A14" s="57"/>
      <c r="B14" s="362" t="s">
        <v>258</v>
      </c>
      <c r="C14" s="362"/>
      <c r="D14" s="370">
        <f>D9*(D10)*(ROUND((D7)/D8,5))</f>
        <v>75355.416763999994</v>
      </c>
      <c r="E14" s="57"/>
      <c r="X14" s="57"/>
      <c r="Y14" s="57"/>
    </row>
    <row r="15" spans="1:25" x14ac:dyDescent="0.2">
      <c r="X15" s="182"/>
      <c r="Y15" s="57"/>
    </row>
    <row r="16" spans="1:25" ht="15" x14ac:dyDescent="0.25">
      <c r="A16" s="57"/>
      <c r="B16" s="362" t="s">
        <v>259</v>
      </c>
      <c r="C16" s="371"/>
      <c r="D16" s="372"/>
      <c r="E16" s="57"/>
    </row>
    <row r="17" spans="1:26" x14ac:dyDescent="0.2">
      <c r="A17" s="57"/>
      <c r="B17" s="373"/>
      <c r="C17" s="373" t="s">
        <v>260</v>
      </c>
      <c r="D17" s="372">
        <v>357320.31</v>
      </c>
      <c r="E17" s="189"/>
      <c r="G17" s="57"/>
      <c r="K17" s="374"/>
      <c r="Z17" s="57"/>
    </row>
    <row r="18" spans="1:26" x14ac:dyDescent="0.2">
      <c r="B18" s="373"/>
      <c r="C18" s="373" t="s">
        <v>261</v>
      </c>
      <c r="D18" s="372">
        <v>28348.34</v>
      </c>
      <c r="E18" s="374"/>
      <c r="F18" s="374"/>
      <c r="G18" s="57"/>
      <c r="K18" s="189"/>
    </row>
    <row r="19" spans="1:26" x14ac:dyDescent="0.2">
      <c r="B19" s="373"/>
      <c r="C19" s="373" t="s">
        <v>262</v>
      </c>
      <c r="D19" s="372">
        <v>25106.92</v>
      </c>
      <c r="E19" s="374"/>
      <c r="G19" s="57"/>
      <c r="I19" s="57"/>
      <c r="K19" s="374"/>
      <c r="Q19" s="375"/>
      <c r="R19" s="375"/>
      <c r="S19" s="376"/>
    </row>
    <row r="20" spans="1:26" ht="15" x14ac:dyDescent="0.25">
      <c r="B20" s="373"/>
      <c r="C20" s="373" t="s">
        <v>263</v>
      </c>
      <c r="D20" s="372">
        <v>149601.18</v>
      </c>
      <c r="E20" s="374"/>
      <c r="G20" s="57"/>
      <c r="K20" s="374"/>
      <c r="Q20" s="377"/>
      <c r="R20" s="377"/>
      <c r="S20" s="377"/>
    </row>
    <row r="21" spans="1:26" ht="15" x14ac:dyDescent="0.25">
      <c r="B21" s="373"/>
      <c r="C21" s="378" t="s">
        <v>264</v>
      </c>
      <c r="D21" s="379">
        <v>833.33</v>
      </c>
      <c r="E21" s="374"/>
      <c r="G21" s="57"/>
      <c r="K21" s="374"/>
      <c r="Q21" s="377"/>
      <c r="R21" s="377"/>
      <c r="S21" s="377"/>
    </row>
    <row r="22" spans="1:26" ht="15" x14ac:dyDescent="0.25">
      <c r="B22" s="373"/>
      <c r="C22" s="373"/>
      <c r="D22" s="380"/>
      <c r="K22" s="374"/>
      <c r="Q22" s="377"/>
      <c r="R22" s="377"/>
      <c r="S22" s="377"/>
    </row>
    <row r="23" spans="1:26" ht="15" x14ac:dyDescent="0.25">
      <c r="B23" s="362" t="s">
        <v>265</v>
      </c>
      <c r="C23" s="371"/>
      <c r="D23" s="370">
        <f>D17-D18-D19-D20-D21</f>
        <v>153430.54</v>
      </c>
      <c r="E23" s="374"/>
      <c r="F23" s="374"/>
      <c r="Q23" s="377"/>
      <c r="R23" s="377"/>
      <c r="S23" s="377"/>
    </row>
    <row r="24" spans="1:26" ht="15" x14ac:dyDescent="0.25">
      <c r="B24" s="362"/>
      <c r="C24" s="57"/>
      <c r="D24" s="57"/>
      <c r="Q24" s="377"/>
      <c r="R24" s="377"/>
      <c r="S24" s="377"/>
    </row>
    <row r="25" spans="1:26" ht="15" x14ac:dyDescent="0.25">
      <c r="B25" s="369" t="s">
        <v>266</v>
      </c>
      <c r="C25" s="57"/>
      <c r="D25" s="377">
        <v>0</v>
      </c>
      <c r="H25" s="381"/>
      <c r="I25" s="382"/>
      <c r="J25" s="382"/>
      <c r="K25" s="382"/>
      <c r="L25" s="382"/>
      <c r="M25" s="382"/>
      <c r="N25" s="382"/>
      <c r="Q25" s="377"/>
      <c r="R25" s="377"/>
      <c r="S25" s="377"/>
    </row>
    <row r="26" spans="1:26" ht="15" x14ac:dyDescent="0.25">
      <c r="B26" s="369"/>
      <c r="C26" s="182" t="s">
        <v>267</v>
      </c>
      <c r="D26" s="57"/>
      <c r="H26" s="381"/>
      <c r="I26" s="382"/>
      <c r="J26" s="382"/>
      <c r="K26" s="382"/>
      <c r="L26" s="377"/>
      <c r="M26" s="382"/>
      <c r="N26" s="382"/>
      <c r="Q26" s="377"/>
      <c r="R26" s="377"/>
      <c r="S26" s="377"/>
    </row>
    <row r="27" spans="1:26" ht="15" x14ac:dyDescent="0.25">
      <c r="B27" s="369" t="s">
        <v>268</v>
      </c>
      <c r="C27" s="57"/>
      <c r="D27" s="377">
        <v>0</v>
      </c>
      <c r="H27" s="381"/>
      <c r="I27" s="382"/>
      <c r="J27" s="382"/>
      <c r="K27" s="382"/>
      <c r="L27" s="377"/>
      <c r="M27" s="382"/>
      <c r="N27" s="382"/>
      <c r="Q27" s="377"/>
      <c r="R27" s="377"/>
      <c r="S27" s="377"/>
    </row>
    <row r="28" spans="1:26" ht="15" x14ac:dyDescent="0.25">
      <c r="B28" s="369" t="s">
        <v>269</v>
      </c>
      <c r="C28" s="57"/>
      <c r="D28" s="383">
        <v>0</v>
      </c>
      <c r="H28" s="382"/>
      <c r="I28" s="382"/>
      <c r="J28" s="382"/>
      <c r="K28" s="382"/>
      <c r="L28" s="377"/>
      <c r="M28" s="382"/>
      <c r="N28" s="382"/>
    </row>
    <row r="29" spans="1:26" ht="15" x14ac:dyDescent="0.25">
      <c r="B29" s="384" t="s">
        <v>270</v>
      </c>
      <c r="C29" s="57"/>
      <c r="D29" s="370">
        <v>0</v>
      </c>
      <c r="H29" s="382"/>
      <c r="I29" s="377"/>
      <c r="J29" s="382"/>
      <c r="K29" s="382"/>
      <c r="L29" s="377"/>
      <c r="M29" s="382"/>
      <c r="N29" s="382"/>
      <c r="Q29" s="375"/>
      <c r="R29" s="376"/>
      <c r="S29" s="376"/>
    </row>
    <row r="30" spans="1:26" ht="15" x14ac:dyDescent="0.25">
      <c r="B30" s="384"/>
      <c r="C30" s="57"/>
      <c r="D30" s="57"/>
      <c r="H30" s="382"/>
      <c r="I30" s="377"/>
      <c r="J30" s="382"/>
      <c r="K30" s="382"/>
      <c r="L30" s="377"/>
      <c r="M30" s="382"/>
      <c r="N30" s="382"/>
      <c r="Q30" s="377"/>
      <c r="R30" s="377"/>
      <c r="S30" s="377"/>
    </row>
    <row r="31" spans="1:26" ht="15" x14ac:dyDescent="0.25">
      <c r="B31" s="385" t="s">
        <v>271</v>
      </c>
      <c r="C31" s="373"/>
      <c r="D31" s="377"/>
      <c r="H31" s="382"/>
      <c r="I31" s="382"/>
      <c r="J31" s="382"/>
      <c r="K31" s="382"/>
      <c r="L31" s="377"/>
      <c r="M31" s="382"/>
      <c r="N31" s="382"/>
      <c r="Q31" s="377"/>
      <c r="R31" s="377"/>
      <c r="S31" s="377"/>
    </row>
    <row r="32" spans="1:26" ht="15" x14ac:dyDescent="0.25">
      <c r="B32" s="386"/>
      <c r="C32" s="386" t="s">
        <v>272</v>
      </c>
      <c r="D32" s="377">
        <f>+D14</f>
        <v>75355.416763999994</v>
      </c>
      <c r="H32" s="382"/>
      <c r="I32" s="382"/>
      <c r="J32" s="382"/>
      <c r="K32" s="382"/>
      <c r="L32" s="377"/>
      <c r="M32" s="382"/>
      <c r="N32" s="382"/>
      <c r="Q32" s="377"/>
      <c r="R32" s="377"/>
      <c r="S32" s="377"/>
    </row>
    <row r="33" spans="2:19" ht="15" x14ac:dyDescent="0.25">
      <c r="B33" s="57"/>
      <c r="C33" s="57"/>
      <c r="D33" s="176"/>
      <c r="H33" s="382"/>
      <c r="I33" s="377"/>
      <c r="J33" s="382"/>
      <c r="K33" s="382"/>
      <c r="L33" s="377"/>
      <c r="M33" s="382"/>
      <c r="N33" s="382"/>
      <c r="Q33" s="377"/>
      <c r="R33" s="377"/>
      <c r="S33" s="377"/>
    </row>
    <row r="34" spans="2:19" ht="15" x14ac:dyDescent="0.25">
      <c r="B34" s="362" t="s">
        <v>273</v>
      </c>
      <c r="C34" s="362"/>
      <c r="D34" s="370">
        <f>D32</f>
        <v>75355.416763999994</v>
      </c>
      <c r="H34" s="382"/>
      <c r="I34" s="377"/>
      <c r="J34" s="382"/>
      <c r="K34" s="382"/>
      <c r="L34" s="377"/>
      <c r="M34" s="382"/>
      <c r="N34" s="382"/>
      <c r="Q34" s="377"/>
      <c r="R34" s="377"/>
      <c r="S34" s="377"/>
    </row>
    <row r="35" spans="2:19" ht="15" x14ac:dyDescent="0.25">
      <c r="H35" s="382"/>
      <c r="I35" s="382"/>
      <c r="J35" s="382"/>
      <c r="K35" s="382"/>
      <c r="L35" s="377"/>
      <c r="M35" s="382"/>
      <c r="N35" s="382"/>
      <c r="Q35" s="377"/>
      <c r="R35" s="377"/>
      <c r="S35" s="377"/>
    </row>
    <row r="36" spans="2:19" ht="15" x14ac:dyDescent="0.25">
      <c r="B36" s="362" t="s">
        <v>274</v>
      </c>
      <c r="C36" s="57"/>
      <c r="D36" s="57"/>
      <c r="H36" s="382"/>
      <c r="I36" s="382"/>
      <c r="J36" s="382"/>
      <c r="K36" s="382"/>
      <c r="L36" s="377"/>
      <c r="M36" s="382"/>
      <c r="N36" s="382"/>
      <c r="Q36" s="377"/>
      <c r="R36" s="377"/>
      <c r="S36" s="377"/>
    </row>
    <row r="37" spans="2:19" ht="15" x14ac:dyDescent="0.25">
      <c r="B37" s="57"/>
      <c r="C37" s="386" t="s">
        <v>275</v>
      </c>
      <c r="D37" s="387">
        <v>0</v>
      </c>
      <c r="H37" s="382"/>
      <c r="I37" s="377"/>
      <c r="J37" s="382"/>
      <c r="K37" s="382"/>
      <c r="L37" s="377"/>
      <c r="M37" s="382"/>
      <c r="N37" s="382"/>
      <c r="Q37" s="377"/>
      <c r="R37" s="377"/>
      <c r="S37" s="377"/>
    </row>
    <row r="38" spans="2:19" ht="15" x14ac:dyDescent="0.25">
      <c r="B38" s="57" t="s">
        <v>276</v>
      </c>
      <c r="C38" s="57"/>
      <c r="D38" s="388">
        <v>0</v>
      </c>
      <c r="H38" s="382"/>
      <c r="I38" s="377"/>
      <c r="J38" s="382"/>
      <c r="K38" s="382"/>
      <c r="L38" s="377"/>
      <c r="M38" s="382"/>
      <c r="N38" s="382"/>
      <c r="Q38" s="377"/>
      <c r="R38" s="377"/>
      <c r="S38" s="377"/>
    </row>
    <row r="39" spans="2:19" ht="15" x14ac:dyDescent="0.25">
      <c r="B39" s="369" t="s">
        <v>277</v>
      </c>
      <c r="C39" s="57"/>
      <c r="D39" s="389">
        <v>0</v>
      </c>
      <c r="H39" s="381"/>
      <c r="I39" s="382"/>
      <c r="J39" s="382"/>
      <c r="K39" s="382"/>
      <c r="L39" s="377"/>
      <c r="M39" s="382"/>
      <c r="N39" s="382"/>
      <c r="Q39" s="377"/>
      <c r="R39" s="377"/>
      <c r="S39" s="377"/>
    </row>
    <row r="40" spans="2:19" ht="15" x14ac:dyDescent="0.25">
      <c r="B40" s="384" t="s">
        <v>278</v>
      </c>
      <c r="C40" s="57"/>
      <c r="D40" s="370">
        <v>0</v>
      </c>
    </row>
    <row r="41" spans="2:19" x14ac:dyDescent="0.2">
      <c r="Q41" s="375"/>
      <c r="R41" s="376"/>
      <c r="S41" s="376"/>
    </row>
    <row r="42" spans="2:19" ht="15" x14ac:dyDescent="0.25">
      <c r="Q42" s="377"/>
      <c r="R42" s="377"/>
      <c r="S42" s="377"/>
    </row>
    <row r="43" spans="2:19" ht="15" x14ac:dyDescent="0.25">
      <c r="H43" s="375"/>
      <c r="I43" s="323"/>
      <c r="J43" s="376"/>
      <c r="K43" s="376"/>
      <c r="L43" s="375"/>
      <c r="Q43" s="377"/>
      <c r="R43" s="377"/>
      <c r="S43" s="377"/>
    </row>
    <row r="44" spans="2:19" ht="15" x14ac:dyDescent="0.25">
      <c r="H44" s="390"/>
      <c r="I44" s="323"/>
      <c r="J44" s="391"/>
      <c r="K44" s="392"/>
      <c r="L44" s="323"/>
      <c r="Q44" s="377"/>
      <c r="R44" s="377"/>
      <c r="S44" s="377"/>
    </row>
    <row r="45" spans="2:19" ht="15" x14ac:dyDescent="0.25">
      <c r="H45" s="390"/>
      <c r="I45" s="323"/>
      <c r="J45" s="390"/>
      <c r="K45" s="390"/>
      <c r="L45" s="323"/>
      <c r="Q45" s="377"/>
      <c r="R45" s="377"/>
      <c r="S45" s="377"/>
    </row>
    <row r="46" spans="2:19" ht="15" x14ac:dyDescent="0.25">
      <c r="H46" s="375"/>
      <c r="I46" s="393"/>
      <c r="J46" s="390"/>
      <c r="K46" s="390"/>
      <c r="L46" s="323"/>
      <c r="Q46" s="377"/>
      <c r="R46" s="377"/>
      <c r="S46" s="377"/>
    </row>
    <row r="47" spans="2:19" ht="15" x14ac:dyDescent="0.25">
      <c r="H47" s="390"/>
      <c r="I47" s="323"/>
      <c r="J47" s="390"/>
      <c r="K47" s="323"/>
      <c r="L47" s="323"/>
      <c r="Q47" s="377"/>
      <c r="R47" s="377"/>
      <c r="S47" s="377"/>
    </row>
    <row r="48" spans="2:19" ht="15" x14ac:dyDescent="0.25">
      <c r="H48" s="390"/>
      <c r="I48" s="152"/>
      <c r="J48" s="390"/>
      <c r="K48" s="390"/>
      <c r="L48" s="323"/>
      <c r="Q48" s="377"/>
      <c r="R48" s="377"/>
      <c r="S48" s="377"/>
    </row>
    <row r="49" spans="8:19" ht="15" x14ac:dyDescent="0.25">
      <c r="H49" s="375"/>
      <c r="I49" s="393"/>
      <c r="J49" s="390"/>
      <c r="K49" s="390"/>
      <c r="L49" s="323"/>
      <c r="Q49" s="382"/>
      <c r="R49" s="377"/>
      <c r="S49" s="377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2023-11-24T14:57:17Z</dcterms:created>
  <dcterms:modified xsi:type="dcterms:W3CDTF">2023-11-29T13:53:04Z</dcterms:modified>
</cp:coreProperties>
</file>