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5.2023\"/>
    </mc:Choice>
  </mc:AlternateContent>
  <bookViews>
    <workbookView xWindow="0" yWindow="0" windowWidth="28800" windowHeight="11400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35" i="3" s="1"/>
  <c r="B14" i="3"/>
  <c r="B20" i="3"/>
  <c r="B37" i="3" s="1"/>
  <c r="A3" i="3"/>
  <c r="A99" i="1"/>
  <c r="A98" i="1"/>
  <c r="A97" i="1"/>
  <c r="A96" i="1"/>
  <c r="A95" i="1"/>
  <c r="A94" i="1"/>
  <c r="A93" i="1"/>
  <c r="A84" i="1"/>
  <c r="H65" i="1"/>
  <c r="H53" i="1"/>
  <c r="G53" i="1" s="1"/>
  <c r="G47" i="1"/>
  <c r="G39" i="1"/>
  <c r="G38" i="1"/>
  <c r="G37" i="1"/>
  <c r="G36" i="1"/>
  <c r="G35" i="1"/>
  <c r="L34" i="1"/>
  <c r="G30" i="1"/>
  <c r="G29" i="1"/>
  <c r="H30" i="1"/>
  <c r="G28" i="1"/>
  <c r="F30" i="1"/>
  <c r="K21" i="1"/>
  <c r="H21" i="1"/>
  <c r="L18" i="1"/>
  <c r="H73" i="1" s="1"/>
  <c r="G72" i="1"/>
  <c r="J21" i="1"/>
  <c r="L17" i="1"/>
  <c r="G73" i="1" l="1"/>
  <c r="G34" i="1"/>
  <c r="H66" i="1"/>
  <c r="G46" i="1"/>
  <c r="G50" i="1"/>
  <c r="H72" i="1"/>
  <c r="L21" i="1"/>
  <c r="M17" i="1" s="1"/>
  <c r="M18" i="1"/>
  <c r="I21" i="1"/>
  <c r="H68" i="1"/>
  <c r="G64" i="1"/>
  <c r="G68" i="1" l="1"/>
  <c r="H78" i="1"/>
  <c r="H74" i="1"/>
  <c r="G74" i="1"/>
  <c r="M21" i="1"/>
  <c r="G66" i="1"/>
  <c r="H79" i="1" l="1"/>
</calcChain>
</file>

<file path=xl/sharedStrings.xml><?xml version="1.0" encoding="utf-8"?>
<sst xmlns="http://schemas.openxmlformats.org/spreadsheetml/2006/main" count="332" uniqueCount="239">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</sst>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6">
    <xf numFmtId="0" fontId="0" fillId="0" borderId="0" xfId="0"/>
    <xf numFmtId="0" fontId="2" fillId="0" borderId="0" xfId="0" applyFont="1" applyFill="1"/>
    <xf numFmtId="0" fontId="3" fillId="0" borderId="0" xfId="2" applyFont="1" applyFill="1"/>
    <xf numFmtId="0" fontId="2" fillId="0" borderId="0" xfId="2" applyFont="1" applyFill="1"/>
    <xf numFmtId="0" fontId="4" fillId="0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3" fillId="0" borderId="2" xfId="2" applyFont="1" applyFill="1" applyBorder="1" applyAlignment="1"/>
    <xf numFmtId="0" fontId="3" fillId="0" borderId="3" xfId="2" applyFont="1" applyFill="1" applyBorder="1" applyAlignment="1"/>
    <xf numFmtId="0" fontId="5" fillId="0" borderId="0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5" xfId="2" applyFont="1" applyFill="1" applyBorder="1" applyAlignment="1"/>
    <xf numFmtId="0" fontId="6" fillId="0" borderId="0" xfId="2" applyFont="1" applyFill="1" applyAlignment="1">
      <alignment horizontal="center" vertical="center"/>
    </xf>
    <xf numFmtId="14" fontId="3" fillId="0" borderId="0" xfId="2" applyNumberFormat="1" applyFont="1" applyFill="1" applyBorder="1" applyAlignment="1">
      <alignment horizontal="left"/>
    </xf>
    <xf numFmtId="14" fontId="3" fillId="0" borderId="0" xfId="2" applyNumberFormat="1" applyFont="1" applyFill="1" applyBorder="1" applyAlignment="1"/>
    <xf numFmtId="14" fontId="3" fillId="0" borderId="5" xfId="2" applyNumberFormat="1" applyFont="1" applyFill="1" applyBorder="1" applyAlignment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5" xfId="2" applyFont="1" applyFill="1" applyBorder="1" applyAlignment="1">
      <alignment horizontal="left"/>
    </xf>
    <xf numFmtId="0" fontId="3" fillId="0" borderId="0" xfId="2" applyFont="1" applyFill="1" applyBorder="1"/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8" fillId="0" borderId="7" xfId="4" applyFill="1" applyBorder="1" applyAlignment="1" applyProtection="1">
      <alignment horizontal="left"/>
    </xf>
    <xf numFmtId="0" fontId="3" fillId="0" borderId="7" xfId="2" applyFont="1" applyFill="1" applyBorder="1" applyAlignment="1"/>
    <xf numFmtId="0" fontId="3" fillId="0" borderId="8" xfId="2" applyFont="1" applyFill="1" applyBorder="1" applyAlignment="1"/>
    <xf numFmtId="43" fontId="3" fillId="0" borderId="0" xfId="2" applyNumberFormat="1" applyFont="1" applyFill="1"/>
    <xf numFmtId="0" fontId="2" fillId="0" borderId="1" xfId="2" applyFont="1" applyFill="1" applyBorder="1"/>
    <xf numFmtId="0" fontId="4" fillId="0" borderId="2" xfId="2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0" fontId="3" fillId="0" borderId="4" xfId="2" applyFont="1" applyFill="1" applyBorder="1"/>
    <xf numFmtId="0" fontId="3" fillId="0" borderId="5" xfId="2" applyFont="1" applyFill="1" applyBorder="1"/>
    <xf numFmtId="0" fontId="3" fillId="0" borderId="9" xfId="2" applyFont="1" applyFill="1" applyBorder="1"/>
    <xf numFmtId="0" fontId="4" fillId="0" borderId="10" xfId="2" applyFont="1" applyFill="1" applyBorder="1" applyAlignment="1">
      <alignment horizontal="center"/>
    </xf>
    <xf numFmtId="10" fontId="4" fillId="0" borderId="10" xfId="2" applyNumberFormat="1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/>
    </xf>
    <xf numFmtId="164" fontId="3" fillId="0" borderId="12" xfId="2" applyNumberFormat="1" applyFont="1" applyFill="1" applyBorder="1" applyAlignment="1">
      <alignment horizontal="center"/>
    </xf>
    <xf numFmtId="43" fontId="3" fillId="0" borderId="12" xfId="2" applyNumberFormat="1" applyFont="1" applyFill="1" applyBorder="1" applyAlignment="1">
      <alignment horizontal="center"/>
    </xf>
    <xf numFmtId="43" fontId="3" fillId="0" borderId="12" xfId="2" applyNumberFormat="1" applyFont="1" applyFill="1" applyBorder="1"/>
    <xf numFmtId="43" fontId="3" fillId="0" borderId="14" xfId="2" applyNumberFormat="1" applyFont="1" applyFill="1" applyBorder="1"/>
    <xf numFmtId="10" fontId="3" fillId="0" borderId="12" xfId="2" applyNumberFormat="1" applyFont="1" applyFill="1" applyBorder="1" applyAlignment="1">
      <alignment horizontal="center"/>
    </xf>
    <xf numFmtId="14" fontId="3" fillId="0" borderId="15" xfId="2" applyNumberFormat="1" applyFont="1" applyFill="1" applyBorder="1" applyAlignment="1">
      <alignment horizontal="center"/>
    </xf>
    <xf numFmtId="14" fontId="3" fillId="0" borderId="0" xfId="2" applyNumberFormat="1" applyFont="1" applyFill="1"/>
    <xf numFmtId="164" fontId="3" fillId="0" borderId="13" xfId="2" applyNumberFormat="1" applyFont="1" applyFill="1" applyBorder="1" applyAlignment="1">
      <alignment horizontal="center"/>
    </xf>
    <xf numFmtId="43" fontId="3" fillId="0" borderId="13" xfId="2" applyNumberFormat="1" applyFont="1" applyFill="1" applyBorder="1" applyAlignment="1">
      <alignment horizontal="center"/>
    </xf>
    <xf numFmtId="43" fontId="3" fillId="0" borderId="13" xfId="2" applyNumberFormat="1" applyFont="1" applyFill="1" applyBorder="1"/>
    <xf numFmtId="43" fontId="3" fillId="0" borderId="16" xfId="2" applyNumberFormat="1" applyFont="1" applyFill="1" applyBorder="1"/>
    <xf numFmtId="10" fontId="3" fillId="0" borderId="13" xfId="2" applyNumberFormat="1" applyFont="1" applyFill="1" applyBorder="1" applyAlignment="1">
      <alignment horizontal="center"/>
    </xf>
    <xf numFmtId="14" fontId="3" fillId="0" borderId="5" xfId="2" applyNumberFormat="1" applyFont="1" applyFill="1" applyBorder="1" applyAlignment="1">
      <alignment horizontal="center"/>
    </xf>
    <xf numFmtId="0" fontId="3" fillId="0" borderId="17" xfId="2" applyFont="1" applyFill="1" applyBorder="1"/>
    <xf numFmtId="0" fontId="3" fillId="0" borderId="18" xfId="2" applyFont="1" applyFill="1" applyBorder="1" applyAlignment="1">
      <alignment horizontal="center"/>
    </xf>
    <xf numFmtId="10" fontId="3" fillId="0" borderId="18" xfId="2" applyNumberFormat="1" applyFont="1" applyFill="1" applyBorder="1" applyAlignment="1">
      <alignment horizontal="center"/>
    </xf>
    <xf numFmtId="43" fontId="3" fillId="0" borderId="18" xfId="2" applyNumberFormat="1" applyFont="1" applyFill="1" applyBorder="1" applyAlignment="1">
      <alignment horizontal="center"/>
    </xf>
    <xf numFmtId="43" fontId="3" fillId="0" borderId="18" xfId="2" applyNumberFormat="1" applyFont="1" applyFill="1" applyBorder="1"/>
    <xf numFmtId="43" fontId="3" fillId="0" borderId="19" xfId="2" applyNumberFormat="1" applyFont="1" applyFill="1" applyBorder="1"/>
    <xf numFmtId="10" fontId="9" fillId="0" borderId="18" xfId="2" applyNumberFormat="1" applyFont="1" applyFill="1" applyBorder="1" applyAlignment="1">
      <alignment horizontal="center"/>
    </xf>
    <xf numFmtId="10" fontId="3" fillId="0" borderId="20" xfId="2" applyNumberFormat="1" applyFont="1" applyFill="1" applyBorder="1" applyAlignment="1"/>
    <xf numFmtId="0" fontId="4" fillId="0" borderId="21" xfId="2" applyFont="1" applyFill="1" applyBorder="1"/>
    <xf numFmtId="0" fontId="3" fillId="0" borderId="18" xfId="2" applyFont="1" applyFill="1" applyBorder="1"/>
    <xf numFmtId="10" fontId="3" fillId="0" borderId="18" xfId="2" applyNumberFormat="1" applyFont="1" applyFill="1" applyBorder="1"/>
    <xf numFmtId="43" fontId="4" fillId="0" borderId="18" xfId="2" applyNumberFormat="1" applyFont="1" applyFill="1" applyBorder="1"/>
    <xf numFmtId="9" fontId="4" fillId="0" borderId="18" xfId="2" applyNumberFormat="1" applyFont="1" applyFill="1" applyBorder="1" applyAlignment="1">
      <alignment horizontal="center"/>
    </xf>
    <xf numFmtId="10" fontId="4" fillId="0" borderId="18" xfId="2" applyNumberFormat="1" applyFont="1" applyFill="1" applyBorder="1" applyAlignment="1">
      <alignment horizontal="center"/>
    </xf>
    <xf numFmtId="10" fontId="4" fillId="0" borderId="20" xfId="2" applyNumberFormat="1" applyFont="1" applyFill="1" applyBorder="1" applyAlignment="1">
      <alignment horizontal="center"/>
    </xf>
    <xf numFmtId="0" fontId="10" fillId="0" borderId="4" xfId="2" applyFont="1" applyFill="1" applyBorder="1"/>
    <xf numFmtId="0" fontId="10" fillId="0" borderId="22" xfId="2" applyFont="1" applyFill="1" applyBorder="1"/>
    <xf numFmtId="0" fontId="10" fillId="0" borderId="0" xfId="2" applyFont="1" applyFill="1" applyBorder="1"/>
    <xf numFmtId="0" fontId="10" fillId="0" borderId="15" xfId="2" applyFont="1" applyFill="1" applyBorder="1"/>
    <xf numFmtId="0" fontId="10" fillId="0" borderId="0" xfId="2" applyFont="1" applyFill="1"/>
    <xf numFmtId="0" fontId="10" fillId="0" borderId="6" xfId="2" applyFont="1" applyFill="1" applyBorder="1"/>
    <xf numFmtId="0" fontId="10" fillId="0" borderId="7" xfId="2" applyFont="1" applyFill="1" applyBorder="1"/>
    <xf numFmtId="0" fontId="3" fillId="0" borderId="7" xfId="2" applyFont="1" applyFill="1" applyBorder="1"/>
    <xf numFmtId="0" fontId="10" fillId="0" borderId="8" xfId="2" applyFont="1" applyFill="1" applyBorder="1"/>
    <xf numFmtId="0" fontId="4" fillId="0" borderId="9" xfId="2" applyFont="1" applyFill="1" applyBorder="1"/>
    <xf numFmtId="0" fontId="4" fillId="0" borderId="23" xfId="2" applyFont="1" applyFill="1" applyBorder="1"/>
    <xf numFmtId="0" fontId="4" fillId="0" borderId="11" xfId="2" applyFont="1" applyFill="1" applyBorder="1"/>
    <xf numFmtId="0" fontId="3" fillId="0" borderId="24" xfId="2" applyFont="1" applyFill="1" applyBorder="1"/>
    <xf numFmtId="0" fontId="3" fillId="0" borderId="14" xfId="2" applyFont="1" applyFill="1" applyBorder="1"/>
    <xf numFmtId="0" fontId="4" fillId="0" borderId="12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wrapText="1"/>
    </xf>
    <xf numFmtId="0" fontId="4" fillId="0" borderId="0" xfId="2" applyFont="1" applyFill="1"/>
    <xf numFmtId="0" fontId="3" fillId="0" borderId="22" xfId="2" applyFont="1" applyFill="1" applyBorder="1"/>
    <xf numFmtId="43" fontId="3" fillId="0" borderId="12" xfId="2" applyNumberFormat="1" applyFont="1" applyFill="1" applyBorder="1" applyAlignment="1">
      <alignment horizontal="right"/>
    </xf>
    <xf numFmtId="43" fontId="3" fillId="0" borderId="14" xfId="2" applyNumberFormat="1" applyFont="1" applyFill="1" applyBorder="1" applyAlignment="1">
      <alignment horizontal="right"/>
    </xf>
    <xf numFmtId="43" fontId="3" fillId="0" borderId="25" xfId="2" applyNumberFormat="1" applyFont="1" applyFill="1" applyBorder="1" applyAlignment="1">
      <alignment horizontal="right"/>
    </xf>
    <xf numFmtId="0" fontId="3" fillId="0" borderId="19" xfId="2" applyFont="1" applyFill="1" applyBorder="1"/>
    <xf numFmtId="0" fontId="4" fillId="0" borderId="18" xfId="2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43" fontId="3" fillId="0" borderId="13" xfId="2" applyNumberFormat="1" applyFont="1" applyFill="1" applyBorder="1" applyAlignment="1">
      <alignment horizontal="right"/>
    </xf>
    <xf numFmtId="43" fontId="3" fillId="0" borderId="16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4" xfId="2" applyFont="1" applyFill="1" applyBorder="1" applyAlignment="1">
      <alignment horizontal="left" indent="3"/>
    </xf>
    <xf numFmtId="0" fontId="3" fillId="0" borderId="16" xfId="2" applyFont="1" applyFill="1" applyBorder="1"/>
    <xf numFmtId="10" fontId="3" fillId="0" borderId="27" xfId="5" applyNumberFormat="1" applyFont="1" applyFill="1" applyBorder="1" applyAlignment="1">
      <alignment horizontal="center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15" xfId="2" applyNumberFormat="1" applyFont="1" applyFill="1" applyBorder="1" applyAlignment="1"/>
    <xf numFmtId="0" fontId="4" fillId="0" borderId="0" xfId="2" applyFont="1" applyFill="1" applyBorder="1"/>
    <xf numFmtId="43" fontId="4" fillId="0" borderId="13" xfId="2" applyNumberFormat="1" applyFont="1" applyFill="1" applyBorder="1" applyAlignment="1">
      <alignment horizontal="right"/>
    </xf>
    <xf numFmtId="43" fontId="4" fillId="0" borderId="16" xfId="2" applyNumberFormat="1" applyFont="1" applyFill="1" applyBorder="1" applyAlignment="1">
      <alignment horizontal="right"/>
    </xf>
    <xf numFmtId="43" fontId="4" fillId="0" borderId="26" xfId="2" applyNumberFormat="1" applyFont="1" applyFill="1" applyBorder="1" applyAlignment="1">
      <alignment horizontal="right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2" fontId="3" fillId="0" borderId="5" xfId="2" applyNumberFormat="1" applyFont="1" applyFill="1" applyBorder="1" applyAlignment="1"/>
    <xf numFmtId="43" fontId="3" fillId="0" borderId="0" xfId="2" applyNumberFormat="1" applyFont="1" applyFill="1" applyBorder="1" applyAlignment="1">
      <alignment horizontal="right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2" fontId="3" fillId="0" borderId="20" xfId="2" applyNumberFormat="1" applyFont="1" applyFill="1" applyBorder="1" applyAlignment="1"/>
    <xf numFmtId="0" fontId="3" fillId="0" borderId="13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26" xfId="2" applyFont="1" applyFill="1" applyBorder="1" applyAlignment="1">
      <alignment horizontal="right"/>
    </xf>
    <xf numFmtId="0" fontId="3" fillId="0" borderId="9" xfId="2" applyFont="1" applyFill="1" applyBorder="1" applyAlignment="1">
      <alignment horizontal="left" indent="3"/>
    </xf>
    <xf numFmtId="0" fontId="3" fillId="0" borderId="30" xfId="2" applyFont="1" applyFill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10" fontId="4" fillId="0" borderId="32" xfId="2" applyNumberFormat="1" applyFont="1" applyFill="1" applyBorder="1" applyAlignment="1"/>
    <xf numFmtId="41" fontId="3" fillId="0" borderId="13" xfId="2" applyNumberFormat="1" applyFont="1" applyFill="1" applyBorder="1" applyAlignment="1">
      <alignment horizontal="right"/>
    </xf>
    <xf numFmtId="37" fontId="3" fillId="0" borderId="16" xfId="2" applyNumberFormat="1" applyFont="1" applyFill="1" applyBorder="1" applyAlignment="1">
      <alignment horizontal="right"/>
    </xf>
    <xf numFmtId="41" fontId="3" fillId="0" borderId="26" xfId="2" applyNumberFormat="1" applyFont="1" applyFill="1" applyBorder="1" applyAlignment="1">
      <alignment horizontal="right"/>
    </xf>
    <xf numFmtId="0" fontId="4" fillId="0" borderId="4" xfId="2" applyFont="1" applyFill="1" applyBorder="1"/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2" fontId="4" fillId="0" borderId="8" xfId="2" applyNumberFormat="1" applyFont="1" applyFill="1" applyBorder="1" applyAlignment="1"/>
    <xf numFmtId="44" fontId="3" fillId="0" borderId="13" xfId="2" applyNumberFormat="1" applyFont="1" applyFill="1" applyBorder="1" applyAlignment="1">
      <alignment horizontal="right"/>
    </xf>
    <xf numFmtId="44" fontId="3" fillId="0" borderId="26" xfId="2" applyNumberFormat="1" applyFont="1" applyFill="1" applyBorder="1" applyAlignment="1">
      <alignment horizontal="right"/>
    </xf>
    <xf numFmtId="0" fontId="4" fillId="0" borderId="34" xfId="2" applyFont="1" applyFill="1" applyBorder="1"/>
    <xf numFmtId="0" fontId="3" fillId="0" borderId="35" xfId="2" applyFont="1" applyFill="1" applyBorder="1"/>
    <xf numFmtId="10" fontId="4" fillId="0" borderId="36" xfId="2" applyNumberFormat="1" applyFont="1" applyFill="1" applyBorder="1"/>
    <xf numFmtId="2" fontId="4" fillId="0" borderId="0" xfId="2" applyNumberFormat="1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0" fontId="3" fillId="0" borderId="21" xfId="2" applyFont="1" applyFill="1" applyBorder="1"/>
    <xf numFmtId="44" fontId="3" fillId="0" borderId="18" xfId="2" applyNumberFormat="1" applyFont="1" applyFill="1" applyBorder="1" applyAlignment="1">
      <alignment horizontal="right"/>
    </xf>
    <xf numFmtId="44" fontId="3" fillId="0" borderId="37" xfId="2" applyNumberFormat="1" applyFont="1" applyFill="1" applyBorder="1" applyAlignment="1">
      <alignment horizontal="right"/>
    </xf>
    <xf numFmtId="0" fontId="10" fillId="0" borderId="1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0" xfId="2" quotePrefix="1" applyFont="1" applyFill="1" applyBorder="1"/>
    <xf numFmtId="43" fontId="3" fillId="0" borderId="0" xfId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/>
    </xf>
    <xf numFmtId="0" fontId="4" fillId="0" borderId="3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ill="1" applyBorder="1" applyAlignment="1">
      <alignment horizontal="center"/>
    </xf>
    <xf numFmtId="43" fontId="3" fillId="0" borderId="5" xfId="2" applyNumberFormat="1" applyFont="1" applyFill="1" applyBorder="1"/>
    <xf numFmtId="44" fontId="3" fillId="0" borderId="0" xfId="2" applyNumberFormat="1" applyFont="1" applyFill="1" applyBorder="1"/>
    <xf numFmtId="43" fontId="3" fillId="0" borderId="0" xfId="2" applyNumberFormat="1" applyFont="1" applyFill="1" applyBorder="1"/>
    <xf numFmtId="165" fontId="3" fillId="0" borderId="0" xfId="2" applyNumberFormat="1" applyFont="1" applyFill="1" applyBorder="1"/>
    <xf numFmtId="44" fontId="3" fillId="0" borderId="0" xfId="2" applyNumberFormat="1" applyFont="1" applyFill="1"/>
    <xf numFmtId="43" fontId="3" fillId="0" borderId="27" xfId="2" applyNumberFormat="1" applyFont="1" applyFill="1" applyBorder="1" applyAlignment="1">
      <alignment horizontal="center"/>
    </xf>
    <xf numFmtId="166" fontId="3" fillId="0" borderId="0" xfId="2" applyNumberFormat="1" applyFont="1" applyFill="1"/>
    <xf numFmtId="43" fontId="4" fillId="0" borderId="27" xfId="2" applyNumberFormat="1" applyFont="1" applyFill="1" applyBorder="1" applyAlignment="1">
      <alignment horizontal="center"/>
    </xf>
    <xf numFmtId="43" fontId="4" fillId="0" borderId="5" xfId="2" applyNumberFormat="1" applyFont="1" applyFill="1" applyBorder="1"/>
    <xf numFmtId="165" fontId="3" fillId="0" borderId="0" xfId="2" applyNumberFormat="1" applyFont="1" applyFill="1"/>
    <xf numFmtId="0" fontId="3" fillId="0" borderId="27" xfId="2" applyFont="1" applyFill="1" applyBorder="1"/>
    <xf numFmtId="0" fontId="3" fillId="0" borderId="13" xfId="2" applyFont="1" applyFill="1" applyBorder="1"/>
    <xf numFmtId="0" fontId="10" fillId="0" borderId="27" xfId="2" applyFont="1" applyFill="1" applyBorder="1"/>
    <xf numFmtId="0" fontId="10" fillId="0" borderId="13" xfId="2" applyFont="1" applyFill="1" applyBorder="1"/>
    <xf numFmtId="0" fontId="10" fillId="0" borderId="5" xfId="2" applyFont="1" applyFill="1" applyBorder="1"/>
    <xf numFmtId="0" fontId="3" fillId="0" borderId="6" xfId="2" applyFont="1" applyFill="1" applyBorder="1"/>
    <xf numFmtId="0" fontId="3" fillId="0" borderId="33" xfId="2" applyFont="1" applyFill="1" applyBorder="1"/>
    <xf numFmtId="0" fontId="3" fillId="0" borderId="38" xfId="2" applyFont="1" applyFill="1" applyBorder="1"/>
    <xf numFmtId="0" fontId="3" fillId="0" borderId="8" xfId="2" applyFont="1" applyFill="1" applyBorder="1"/>
    <xf numFmtId="0" fontId="2" fillId="0" borderId="34" xfId="2" applyFont="1" applyFill="1" applyBorder="1"/>
    <xf numFmtId="0" fontId="3" fillId="0" borderId="39" xfId="2" applyFont="1" applyFill="1" applyBorder="1"/>
    <xf numFmtId="0" fontId="4" fillId="0" borderId="1" xfId="2" applyFont="1" applyFill="1" applyBorder="1"/>
    <xf numFmtId="0" fontId="4" fillId="0" borderId="3" xfId="2" applyFont="1" applyFill="1" applyBorder="1" applyAlignment="1">
      <alignment horizontal="center"/>
    </xf>
    <xf numFmtId="0" fontId="4" fillId="0" borderId="22" xfId="2" applyFont="1" applyFill="1" applyBorder="1"/>
    <xf numFmtId="0" fontId="3" fillId="0" borderId="12" xfId="2" applyFont="1" applyFill="1" applyBorder="1"/>
    <xf numFmtId="165" fontId="3" fillId="0" borderId="15" xfId="2" applyNumberFormat="1" applyFont="1" applyFill="1" applyBorder="1"/>
    <xf numFmtId="10" fontId="3" fillId="0" borderId="5" xfId="2" applyNumberFormat="1" applyFont="1" applyFill="1" applyBorder="1" applyAlignment="1">
      <alignment horizontal="center"/>
    </xf>
    <xf numFmtId="43" fontId="3" fillId="0" borderId="20" xfId="2" applyNumberFormat="1" applyFont="1" applyFill="1" applyBorder="1"/>
    <xf numFmtId="43" fontId="4" fillId="0" borderId="13" xfId="2" applyNumberFormat="1" applyFont="1" applyFill="1" applyBorder="1"/>
    <xf numFmtId="43" fontId="4" fillId="0" borderId="16" xfId="2" applyNumberFormat="1" applyFont="1" applyFill="1" applyBorder="1"/>
    <xf numFmtId="0" fontId="3" fillId="0" borderId="23" xfId="2" applyFont="1" applyFill="1" applyBorder="1"/>
    <xf numFmtId="43" fontId="3" fillId="0" borderId="13" xfId="2" quotePrefix="1" applyNumberFormat="1" applyFont="1" applyFill="1" applyBorder="1" applyAlignment="1">
      <alignment horizontal="right"/>
    </xf>
    <xf numFmtId="10" fontId="3" fillId="0" borderId="13" xfId="2" applyNumberFormat="1" applyFont="1" applyFill="1" applyBorder="1" applyAlignment="1">
      <alignment horizontal="right"/>
    </xf>
    <xf numFmtId="165" fontId="3" fillId="0" borderId="13" xfId="2" quotePrefix="1" applyNumberFormat="1" applyFont="1" applyFill="1" applyBorder="1" applyAlignment="1">
      <alignment horizontal="right"/>
    </xf>
    <xf numFmtId="43" fontId="3" fillId="0" borderId="26" xfId="2" quotePrefix="1" applyNumberFormat="1" applyFont="1" applyFill="1" applyBorder="1" applyAlignment="1">
      <alignment horizontal="right"/>
    </xf>
    <xf numFmtId="165" fontId="3" fillId="0" borderId="13" xfId="2" applyNumberFormat="1" applyFont="1" applyFill="1" applyBorder="1"/>
    <xf numFmtId="165" fontId="3" fillId="0" borderId="5" xfId="2" applyNumberFormat="1" applyFont="1" applyFill="1" applyBorder="1"/>
    <xf numFmtId="0" fontId="4" fillId="0" borderId="17" xfId="2" applyFont="1" applyFill="1" applyBorder="1"/>
    <xf numFmtId="43" fontId="4" fillId="0" borderId="18" xfId="2" applyNumberFormat="1" applyFont="1" applyFill="1" applyBorder="1" applyAlignment="1">
      <alignment horizontal="right"/>
    </xf>
    <xf numFmtId="10" fontId="3" fillId="0" borderId="18" xfId="2" applyNumberFormat="1" applyFont="1" applyFill="1" applyBorder="1" applyAlignment="1">
      <alignment horizontal="right"/>
    </xf>
    <xf numFmtId="165" fontId="4" fillId="0" borderId="18" xfId="2" applyNumberFormat="1" applyFont="1" applyFill="1" applyBorder="1" applyAlignment="1">
      <alignment horizontal="right"/>
    </xf>
    <xf numFmtId="43" fontId="4" fillId="0" borderId="37" xfId="2" applyNumberFormat="1" applyFont="1" applyFill="1" applyBorder="1" applyAlignment="1">
      <alignment horizontal="right"/>
    </xf>
    <xf numFmtId="0" fontId="4" fillId="0" borderId="16" xfId="2" applyFont="1" applyFill="1" applyBorder="1"/>
    <xf numFmtId="165" fontId="4" fillId="0" borderId="13" xfId="2" applyNumberFormat="1" applyFont="1" applyFill="1" applyBorder="1"/>
    <xf numFmtId="165" fontId="4" fillId="0" borderId="16" xfId="2" applyNumberFormat="1" applyFont="1" applyFill="1" applyBorder="1"/>
    <xf numFmtId="165" fontId="4" fillId="0" borderId="5" xfId="2" applyNumberFormat="1" applyFont="1" applyFill="1" applyBorder="1"/>
    <xf numFmtId="10" fontId="3" fillId="0" borderId="16" xfId="2" applyNumberFormat="1" applyFont="1" applyFill="1" applyBorder="1"/>
    <xf numFmtId="10" fontId="3" fillId="0" borderId="26" xfId="2" applyNumberFormat="1" applyFont="1" applyFill="1" applyBorder="1" applyAlignment="1">
      <alignment horizontal="center"/>
    </xf>
    <xf numFmtId="10" fontId="3" fillId="0" borderId="19" xfId="2" applyNumberFormat="1" applyFont="1" applyFill="1" applyBorder="1"/>
    <xf numFmtId="10" fontId="3" fillId="0" borderId="20" xfId="2" applyNumberFormat="1" applyFont="1" applyFill="1" applyBorder="1"/>
    <xf numFmtId="0" fontId="10" fillId="0" borderId="24" xfId="2" applyFont="1" applyFill="1" applyBorder="1"/>
    <xf numFmtId="0" fontId="2" fillId="0" borderId="0" xfId="2" applyFont="1" applyFill="1" applyBorder="1"/>
    <xf numFmtId="14" fontId="3" fillId="0" borderId="0" xfId="2" applyNumberFormat="1" applyFont="1" applyFill="1" applyBorder="1"/>
    <xf numFmtId="0" fontId="4" fillId="0" borderId="30" xfId="2" applyFont="1" applyFill="1" applyBorder="1"/>
    <xf numFmtId="0" fontId="4" fillId="0" borderId="10" xfId="2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Continuous"/>
    </xf>
    <xf numFmtId="0" fontId="4" fillId="0" borderId="30" xfId="2" applyFont="1" applyFill="1" applyBorder="1" applyAlignment="1">
      <alignment horizontal="centerContinuous"/>
    </xf>
    <xf numFmtId="0" fontId="4" fillId="0" borderId="11" xfId="2" applyFont="1" applyFill="1" applyBorder="1" applyAlignment="1">
      <alignment horizontal="center"/>
    </xf>
    <xf numFmtId="43" fontId="4" fillId="0" borderId="10" xfId="2" applyNumberFormat="1" applyFont="1" applyFill="1" applyBorder="1" applyAlignment="1">
      <alignment horizontal="center"/>
    </xf>
    <xf numFmtId="43" fontId="4" fillId="0" borderId="30" xfId="2" applyNumberFormat="1" applyFont="1" applyFill="1" applyBorder="1" applyAlignment="1">
      <alignment horizontal="center"/>
    </xf>
    <xf numFmtId="0" fontId="13" fillId="0" borderId="4" xfId="2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0" fontId="3" fillId="0" borderId="12" xfId="6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indent="2"/>
    </xf>
    <xf numFmtId="0" fontId="14" fillId="0" borderId="4" xfId="2" applyFont="1" applyFill="1" applyBorder="1"/>
    <xf numFmtId="0" fontId="9" fillId="0" borderId="0" xfId="2" applyFont="1" applyFill="1" applyBorder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6" xfId="0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41" fontId="3" fillId="0" borderId="0" xfId="2" applyNumberFormat="1" applyFont="1" applyFill="1"/>
    <xf numFmtId="10" fontId="3" fillId="0" borderId="0" xfId="2" applyNumberFormat="1" applyFont="1" applyFill="1"/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67" fontId="4" fillId="0" borderId="18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10" fillId="0" borderId="22" xfId="0" applyFont="1" applyFill="1" applyBorder="1"/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0" fontId="10" fillId="0" borderId="7" xfId="0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0" fontId="10" fillId="0" borderId="0" xfId="0" applyFont="1" applyFill="1" applyBorder="1"/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0" fontId="3" fillId="0" borderId="1" xfId="2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8" xfId="0" applyFont="1" applyFill="1" applyBorder="1"/>
    <xf numFmtId="0" fontId="15" fillId="0" borderId="0" xfId="2" applyFont="1" applyFill="1"/>
    <xf numFmtId="0" fontId="10" fillId="0" borderId="15" xfId="0" applyFont="1" applyFill="1" applyBorder="1"/>
    <xf numFmtId="0" fontId="3" fillId="0" borderId="11" xfId="0" applyFont="1" applyFill="1" applyBorder="1"/>
    <xf numFmtId="10" fontId="3" fillId="0" borderId="12" xfId="5" applyNumberFormat="1" applyFont="1" applyFill="1" applyBorder="1" applyAlignment="1">
      <alignment horizontal="right"/>
    </xf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7" xfId="2" applyFont="1" applyFill="1" applyBorder="1"/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69" fontId="4" fillId="0" borderId="8" xfId="0" applyNumberFormat="1" applyFont="1" applyFill="1" applyBorder="1" applyAlignment="1">
      <alignment horizontal="right"/>
    </xf>
    <xf numFmtId="0" fontId="5" fillId="0" borderId="0" xfId="2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2" applyFont="1" applyFill="1"/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/>
    <xf numFmtId="0" fontId="4" fillId="0" borderId="7" xfId="2" applyFont="1" applyFill="1" applyBorder="1" applyAlignment="1">
      <alignment horizontal="center"/>
    </xf>
    <xf numFmtId="43" fontId="3" fillId="0" borderId="8" xfId="2" applyNumberFormat="1" applyFont="1" applyFill="1" applyBorder="1"/>
    <xf numFmtId="0" fontId="4" fillId="0" borderId="0" xfId="2" applyFont="1" applyFill="1" applyBorder="1" applyAlignment="1">
      <alignment horizontal="center"/>
    </xf>
    <xf numFmtId="43" fontId="4" fillId="0" borderId="0" xfId="2" applyNumberFormat="1" applyFont="1" applyFill="1" applyBorder="1"/>
    <xf numFmtId="0" fontId="3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/>
    <xf numFmtId="4" fontId="3" fillId="0" borderId="0" xfId="2" applyNumberFormat="1" applyFont="1" applyFill="1" applyBorder="1"/>
    <xf numFmtId="37" fontId="3" fillId="0" borderId="0" xfId="2" applyNumberFormat="1" applyFont="1" applyFill="1" applyBorder="1"/>
    <xf numFmtId="43" fontId="3" fillId="0" borderId="0" xfId="2" applyNumberFormat="1" applyFont="1" applyFill="1" applyAlignment="1">
      <alignment horizontal="left"/>
    </xf>
    <xf numFmtId="43" fontId="3" fillId="0" borderId="0" xfId="2" applyNumberFormat="1" applyFont="1" applyFill="1" applyAlignment="1">
      <alignment horizontal="center"/>
    </xf>
    <xf numFmtId="0" fontId="3" fillId="0" borderId="0" xfId="2" applyFill="1"/>
    <xf numFmtId="0" fontId="5" fillId="0" borderId="0" xfId="2" applyFont="1" applyFill="1" applyBorder="1" applyAlignment="1">
      <alignment vertical="center" wrapText="1"/>
    </xf>
    <xf numFmtId="14" fontId="3" fillId="0" borderId="2" xfId="2" applyNumberFormat="1" applyFill="1" applyBorder="1" applyAlignment="1">
      <alignment horizontal="center"/>
    </xf>
    <xf numFmtId="14" fontId="3" fillId="0" borderId="3" xfId="2" applyNumberFormat="1" applyFill="1" applyBorder="1" applyAlignment="1">
      <alignment horizontal="center"/>
    </xf>
    <xf numFmtId="14" fontId="3" fillId="0" borderId="7" xfId="2" applyNumberFormat="1" applyFill="1" applyBorder="1" applyAlignment="1">
      <alignment horizontal="center"/>
    </xf>
    <xf numFmtId="14" fontId="3" fillId="0" borderId="8" xfId="2" applyNumberFormat="1" applyFill="1" applyBorder="1" applyAlignment="1">
      <alignment horizontal="center"/>
    </xf>
    <xf numFmtId="0" fontId="3" fillId="0" borderId="0" xfId="2" applyFill="1" applyBorder="1"/>
    <xf numFmtId="0" fontId="16" fillId="0" borderId="0" xfId="2" applyFont="1" applyFill="1" applyBorder="1"/>
    <xf numFmtId="0" fontId="3" fillId="0" borderId="2" xfId="2" applyFill="1" applyBorder="1"/>
    <xf numFmtId="0" fontId="3" fillId="0" borderId="3" xfId="2" applyFill="1" applyBorder="1"/>
    <xf numFmtId="0" fontId="16" fillId="0" borderId="34" xfId="2" applyFont="1" applyFill="1" applyBorder="1"/>
    <xf numFmtId="0" fontId="3" fillId="0" borderId="40" xfId="2" applyFill="1" applyBorder="1"/>
    <xf numFmtId="0" fontId="3" fillId="0" borderId="39" xfId="2" applyFill="1" applyBorder="1"/>
    <xf numFmtId="14" fontId="4" fillId="0" borderId="20" xfId="2" applyNumberFormat="1" applyFont="1" applyFill="1" applyBorder="1" applyAlignment="1">
      <alignment horizontal="center"/>
    </xf>
    <xf numFmtId="14" fontId="4" fillId="0" borderId="0" xfId="2" applyNumberFormat="1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3" fillId="0" borderId="4" xfId="2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8" fontId="3" fillId="0" borderId="0" xfId="2" applyNumberFormat="1" applyFill="1"/>
    <xf numFmtId="0" fontId="3" fillId="0" borderId="6" xfId="2" applyFill="1" applyBorder="1"/>
    <xf numFmtId="0" fontId="3" fillId="0" borderId="7" xfId="2" applyFill="1" applyBorder="1"/>
    <xf numFmtId="44" fontId="3" fillId="0" borderId="8" xfId="2" applyNumberFormat="1" applyFont="1" applyFill="1" applyBorder="1"/>
    <xf numFmtId="43" fontId="3" fillId="0" borderId="0" xfId="2" applyNumberFormat="1" applyFill="1"/>
    <xf numFmtId="14" fontId="4" fillId="0" borderId="41" xfId="2" applyNumberFormat="1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43" fontId="3" fillId="0" borderId="5" xfId="2" applyNumberFormat="1" applyFill="1" applyBorder="1"/>
    <xf numFmtId="49" fontId="3" fillId="0" borderId="4" xfId="2" applyNumberFormat="1" applyFont="1" applyFill="1" applyBorder="1"/>
    <xf numFmtId="43" fontId="3" fillId="0" borderId="5" xfId="2" applyNumberFormat="1" applyFont="1" applyFill="1" applyBorder="1" applyAlignment="1">
      <alignment horizontal="right"/>
    </xf>
    <xf numFmtId="43" fontId="3" fillId="0" borderId="5" xfId="2" applyNumberFormat="1" applyFill="1" applyBorder="1" applyAlignment="1">
      <alignment horizontal="right"/>
    </xf>
    <xf numFmtId="10" fontId="3" fillId="0" borderId="5" xfId="2" applyNumberFormat="1" applyFont="1" applyFill="1" applyBorder="1" applyAlignment="1">
      <alignment horizontal="right"/>
    </xf>
    <xf numFmtId="171" fontId="3" fillId="0" borderId="0" xfId="2" applyNumberFormat="1" applyFill="1"/>
    <xf numFmtId="10" fontId="3" fillId="0" borderId="0" xfId="2" applyNumberFormat="1" applyFill="1" applyBorder="1" applyAlignment="1">
      <alignment horizontal="center"/>
    </xf>
    <xf numFmtId="0" fontId="3" fillId="0" borderId="5" xfId="2" applyFill="1" applyBorder="1"/>
    <xf numFmtId="44" fontId="3" fillId="0" borderId="5" xfId="2" applyNumberFormat="1" applyFont="1" applyFill="1" applyBorder="1"/>
    <xf numFmtId="0" fontId="10" fillId="0" borderId="1" xfId="2" applyFont="1" applyFill="1" applyBorder="1"/>
    <xf numFmtId="0" fontId="5" fillId="0" borderId="2" xfId="2" applyFont="1" applyFill="1" applyBorder="1"/>
    <xf numFmtId="0" fontId="19" fillId="0" borderId="2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7" xfId="2" applyFont="1" applyFill="1" applyBorder="1"/>
    <xf numFmtId="43" fontId="5" fillId="0" borderId="7" xfId="2" applyNumberFormat="1" applyFont="1" applyFill="1" applyBorder="1"/>
    <xf numFmtId="0" fontId="5" fillId="0" borderId="8" xfId="2" applyFont="1" applyFill="1" applyBorder="1"/>
    <xf numFmtId="43" fontId="5" fillId="0" borderId="0" xfId="2" applyNumberFormat="1" applyFont="1" applyFill="1"/>
    <xf numFmtId="10" fontId="3" fillId="0" borderId="6" xfId="2" applyNumberFormat="1" applyFont="1" applyFill="1" applyBorder="1"/>
    <xf numFmtId="10" fontId="3" fillId="0" borderId="7" xfId="2" applyNumberFormat="1" applyFont="1" applyFill="1" applyBorder="1"/>
    <xf numFmtId="10" fontId="3" fillId="0" borderId="8" xfId="2" applyNumberFormat="1" applyFont="1" applyFill="1" applyBorder="1" applyAlignment="1">
      <alignment horizontal="right"/>
    </xf>
    <xf numFmtId="44" fontId="5" fillId="0" borderId="0" xfId="2" applyNumberFormat="1" applyFont="1" applyFill="1"/>
    <xf numFmtId="0" fontId="10" fillId="0" borderId="24" xfId="2" applyFont="1" applyFill="1" applyBorder="1" applyAlignment="1">
      <alignment vertical="top"/>
    </xf>
    <xf numFmtId="0" fontId="3" fillId="0" borderId="22" xfId="2" applyFill="1" applyBorder="1"/>
    <xf numFmtId="0" fontId="3" fillId="0" borderId="15" xfId="2" applyFill="1" applyBorder="1" applyAlignment="1">
      <alignment horizontal="right"/>
    </xf>
    <xf numFmtId="43" fontId="3" fillId="0" borderId="0" xfId="2" applyNumberFormat="1" applyFill="1" applyBorder="1" applyAlignment="1">
      <alignment horizontal="right"/>
    </xf>
    <xf numFmtId="0" fontId="10" fillId="0" borderId="0" xfId="2" applyFont="1" applyFill="1" applyBorder="1" applyAlignment="1">
      <alignment horizontal="left" vertical="top" wrapText="1"/>
    </xf>
    <xf numFmtId="43" fontId="5" fillId="0" borderId="0" xfId="2" applyNumberFormat="1" applyFont="1" applyFill="1" applyBorder="1"/>
    <xf numFmtId="43" fontId="3" fillId="0" borderId="0" xfId="2" applyNumberFormat="1" applyFill="1" applyBorder="1"/>
    <xf numFmtId="0" fontId="16" fillId="0" borderId="4" xfId="2" applyFont="1" applyFill="1" applyBorder="1"/>
    <xf numFmtId="0" fontId="3" fillId="0" borderId="1" xfId="2" applyFill="1" applyBorder="1"/>
    <xf numFmtId="0" fontId="4" fillId="0" borderId="21" xfId="2" applyFont="1" applyFill="1" applyBorder="1" applyAlignment="1">
      <alignment horizontal="right"/>
    </xf>
    <xf numFmtId="0" fontId="3" fillId="0" borderId="21" xfId="2" applyFill="1" applyBorder="1"/>
    <xf numFmtId="0" fontId="4" fillId="0" borderId="2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43" fontId="20" fillId="0" borderId="0" xfId="2" applyNumberFormat="1" applyFont="1" applyFill="1" applyBorder="1"/>
    <xf numFmtId="39" fontId="20" fillId="0" borderId="0" xfId="2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43" fontId="21" fillId="0" borderId="0" xfId="2" applyNumberFormat="1" applyFont="1" applyFill="1" applyBorder="1"/>
    <xf numFmtId="0" fontId="19" fillId="0" borderId="0" xfId="2" applyFont="1" applyFill="1" applyBorder="1"/>
    <xf numFmtId="0" fontId="3" fillId="0" borderId="0" xfId="2" applyFill="1" applyBorder="1" applyAlignment="1">
      <alignment vertical="center"/>
    </xf>
    <xf numFmtId="0" fontId="3" fillId="0" borderId="8" xfId="2" applyFill="1" applyBorder="1"/>
    <xf numFmtId="43" fontId="22" fillId="0" borderId="0" xfId="2" applyNumberFormat="1" applyFont="1" applyFill="1" applyBorder="1"/>
    <xf numFmtId="0" fontId="3" fillId="0" borderId="42" xfId="2" applyFont="1" applyFill="1" applyBorder="1" applyAlignment="1">
      <alignment horizontal="center"/>
    </xf>
    <xf numFmtId="0" fontId="3" fillId="0" borderId="41" xfId="2" applyFill="1" applyBorder="1" applyAlignment="1">
      <alignment horizontal="center"/>
    </xf>
    <xf numFmtId="0" fontId="3" fillId="0" borderId="13" xfId="2" applyFill="1" applyBorder="1"/>
    <xf numFmtId="43" fontId="3" fillId="0" borderId="13" xfId="2" applyNumberFormat="1" applyFill="1" applyBorder="1"/>
    <xf numFmtId="43" fontId="3" fillId="0" borderId="18" xfId="2" applyNumberFormat="1" applyFill="1" applyBorder="1"/>
    <xf numFmtId="43" fontId="3" fillId="0" borderId="20" xfId="2" applyNumberFormat="1" applyFill="1" applyBorder="1"/>
    <xf numFmtId="43" fontId="3" fillId="0" borderId="26" xfId="2" applyNumberFormat="1" applyFill="1" applyBorder="1"/>
    <xf numFmtId="0" fontId="3" fillId="0" borderId="38" xfId="2" applyFill="1" applyBorder="1"/>
    <xf numFmtId="43" fontId="23" fillId="0" borderId="0" xfId="2" applyNumberFormat="1" applyFont="1" applyFill="1" applyBorder="1"/>
    <xf numFmtId="0" fontId="3" fillId="0" borderId="0" xfId="2" applyFill="1" applyBorder="1" applyAlignment="1">
      <alignment horizontal="right"/>
    </xf>
    <xf numFmtId="3" fontId="3" fillId="0" borderId="0" xfId="2" applyNumberFormat="1" applyFill="1"/>
    <xf numFmtId="4" fontId="3" fillId="0" borderId="0" xfId="2" applyNumberFormat="1" applyFill="1"/>
    <xf numFmtId="10" fontId="3" fillId="0" borderId="0" xfId="2" applyNumberFormat="1" applyFill="1"/>
    <xf numFmtId="0" fontId="3" fillId="0" borderId="0" xfId="2" applyFill="1" applyAlignment="1"/>
    <xf numFmtId="0" fontId="4" fillId="0" borderId="0" xfId="2" applyNumberFormat="1" applyFont="1" applyFill="1" applyBorder="1" applyAlignment="1" applyProtection="1">
      <alignment horizontal="centerContinuous"/>
    </xf>
    <xf numFmtId="0" fontId="3" fillId="0" borderId="0" xfId="2" applyFill="1" applyAlignment="1">
      <alignment horizontal="centerContinuous"/>
    </xf>
    <xf numFmtId="172" fontId="4" fillId="0" borderId="0" xfId="2" applyNumberFormat="1" applyFont="1" applyFill="1" applyBorder="1" applyAlignment="1" applyProtection="1">
      <alignment horizontal="centerContinuous"/>
    </xf>
    <xf numFmtId="0" fontId="4" fillId="0" borderId="0" xfId="2" applyNumberFormat="1" applyFont="1" applyFill="1" applyAlignment="1" applyProtection="1">
      <alignment horizontal="left"/>
      <protection locked="0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173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/>
    <xf numFmtId="165" fontId="3" fillId="0" borderId="0" xfId="1" applyNumberFormat="1" applyFont="1" applyFill="1"/>
    <xf numFmtId="165" fontId="3" fillId="0" borderId="22" xfId="2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/>
    <xf numFmtId="165" fontId="3" fillId="0" borderId="22" xfId="2" applyNumberFormat="1" applyFont="1" applyFill="1" applyBorder="1" applyAlignment="1" applyProtection="1">
      <alignment horizontal="fill"/>
      <protection locked="0"/>
    </xf>
    <xf numFmtId="0" fontId="4" fillId="0" borderId="0" xfId="2" applyNumberFormat="1" applyFont="1" applyFill="1" applyBorder="1" applyAlignment="1" applyProtection="1">
      <alignment horizontal="left"/>
      <protection locked="0"/>
    </xf>
    <xf numFmtId="173" fontId="4" fillId="0" borderId="43" xfId="2" applyNumberFormat="1" applyFont="1" applyFill="1" applyBorder="1" applyAlignment="1" applyProtection="1">
      <alignment horizontal="right"/>
    </xf>
    <xf numFmtId="173" fontId="3" fillId="0" borderId="0" xfId="2" applyNumberFormat="1" applyFill="1"/>
    <xf numFmtId="44" fontId="3" fillId="0" borderId="0" xfId="2" applyNumberFormat="1" applyFont="1" applyFill="1" applyBorder="1" applyAlignment="1" applyProtection="1">
      <alignment horizontal="right"/>
    </xf>
    <xf numFmtId="173" fontId="3" fillId="0" borderId="43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fill"/>
      <protection locked="0"/>
    </xf>
    <xf numFmtId="173" fontId="4" fillId="0" borderId="21" xfId="2" applyNumberFormat="1" applyFont="1" applyFill="1" applyBorder="1" applyAlignment="1" applyProtection="1">
      <alignment horizontal="right"/>
    </xf>
    <xf numFmtId="43" fontId="3" fillId="0" borderId="0" xfId="2" applyNumberFormat="1" applyFont="1" applyFill="1" applyBorder="1" applyAlignment="1" applyProtection="1"/>
  </cellXfs>
  <cellStyles count="9">
    <cellStyle name="Comma" xfId="1" builtinId="3"/>
    <cellStyle name="Comma 10" xfId="5"/>
    <cellStyle name="Comma 4" xfId="7"/>
    <cellStyle name="Hyperlink" xfId="3" builtinId="8"/>
    <cellStyle name="Hyperlink 4 3 2" xfId="4"/>
    <cellStyle name="Normal" xfId="0" builtinId="0"/>
    <cellStyle name="Normal 10" xfId="2"/>
    <cellStyle name="Percent 10 2" xfId="6"/>
    <cellStyle name="Percent 2 2 2 2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870157" y="4579144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3927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28515625" style="2" customWidth="1"/>
    <col min="7" max="7" width="18.7109375" style="2" customWidth="1"/>
    <col min="8" max="8" width="21.85546875" style="2" bestFit="1" customWidth="1"/>
    <col min="9" max="9" width="28.42578125" style="2" bestFit="1" customWidth="1"/>
    <col min="10" max="10" width="18.7109375" style="2" customWidth="1"/>
    <col min="11" max="11" width="17.140625" style="2" bestFit="1" customWidth="1"/>
    <col min="12" max="12" width="21.85546875" style="2" bestFit="1" customWidth="1"/>
    <col min="13" max="13" width="18.285156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18"/>
    </row>
    <row r="2" spans="1:15" ht="15.75" x14ac:dyDescent="0.25">
      <c r="A2" s="3" t="s">
        <v>1</v>
      </c>
    </row>
    <row r="3" spans="1:15" ht="13.5" thickBot="1" x14ac:dyDescent="0.25"/>
    <row r="4" spans="1:15" x14ac:dyDescent="0.2">
      <c r="B4" s="4" t="s">
        <v>2</v>
      </c>
      <c r="C4" s="5"/>
      <c r="D4" s="6" t="s">
        <v>3</v>
      </c>
      <c r="E4" s="6"/>
      <c r="F4" s="6"/>
      <c r="G4" s="7"/>
      <c r="I4" s="8"/>
      <c r="J4" s="8"/>
    </row>
    <row r="5" spans="1:15" x14ac:dyDescent="0.2">
      <c r="B5" s="9" t="s">
        <v>4</v>
      </c>
      <c r="C5" s="10"/>
      <c r="D5" s="11" t="s">
        <v>5</v>
      </c>
      <c r="E5" s="11"/>
      <c r="F5" s="11"/>
      <c r="G5" s="12"/>
      <c r="I5" s="8"/>
      <c r="J5" s="8"/>
      <c r="L5" s="13"/>
      <c r="M5" s="13"/>
    </row>
    <row r="6" spans="1:15" x14ac:dyDescent="0.2">
      <c r="B6" s="9" t="s">
        <v>6</v>
      </c>
      <c r="C6" s="10"/>
      <c r="D6" s="14">
        <v>45102</v>
      </c>
      <c r="E6" s="11"/>
      <c r="F6" s="11"/>
      <c r="G6" s="12"/>
      <c r="I6" s="8"/>
      <c r="J6" s="8"/>
      <c r="L6" s="13"/>
      <c r="M6" s="13"/>
    </row>
    <row r="7" spans="1:15" x14ac:dyDescent="0.2">
      <c r="B7" s="9" t="s">
        <v>7</v>
      </c>
      <c r="C7" s="10"/>
      <c r="D7" s="14">
        <v>45077</v>
      </c>
      <c r="E7" s="15"/>
      <c r="F7" s="15"/>
      <c r="G7" s="16"/>
      <c r="I7" s="17"/>
      <c r="J7" s="17"/>
      <c r="L7" s="13"/>
      <c r="M7" s="13"/>
    </row>
    <row r="8" spans="1:15" x14ac:dyDescent="0.2">
      <c r="B8" s="9" t="s">
        <v>8</v>
      </c>
      <c r="C8" s="10"/>
      <c r="D8" s="11" t="s">
        <v>9</v>
      </c>
      <c r="E8" s="11"/>
      <c r="F8" s="11"/>
      <c r="G8" s="12"/>
      <c r="H8" s="18"/>
      <c r="I8" s="19"/>
      <c r="J8" s="17"/>
    </row>
    <row r="9" spans="1:15" x14ac:dyDescent="0.2">
      <c r="B9" s="9" t="s">
        <v>10</v>
      </c>
      <c r="C9" s="10"/>
      <c r="D9" s="11" t="s">
        <v>11</v>
      </c>
      <c r="E9" s="11"/>
      <c r="F9" s="11"/>
      <c r="G9" s="12"/>
      <c r="I9" s="17"/>
      <c r="J9" s="17"/>
    </row>
    <row r="10" spans="1:15" x14ac:dyDescent="0.2">
      <c r="B10" s="20" t="s">
        <v>12</v>
      </c>
      <c r="C10" s="21"/>
      <c r="D10" s="22" t="s">
        <v>13</v>
      </c>
      <c r="E10" s="23"/>
      <c r="F10" s="23"/>
      <c r="G10" s="24"/>
      <c r="I10" s="25"/>
      <c r="J10" s="25"/>
    </row>
    <row r="11" spans="1:15" ht="13.5" thickBot="1" x14ac:dyDescent="0.25">
      <c r="B11" s="26" t="s">
        <v>14</v>
      </c>
      <c r="C11" s="27"/>
      <c r="D11" s="28" t="s">
        <v>15</v>
      </c>
      <c r="E11" s="29"/>
      <c r="F11" s="29"/>
      <c r="G11" s="30"/>
    </row>
    <row r="12" spans="1:15" x14ac:dyDescent="0.2">
      <c r="B12" s="25"/>
      <c r="C12" s="25"/>
    </row>
    <row r="13" spans="1:15" ht="13.5" thickBot="1" x14ac:dyDescent="0.25">
      <c r="I13" s="31"/>
    </row>
    <row r="14" spans="1:15" ht="15.75" x14ac:dyDescent="0.25">
      <c r="A14" s="32" t="s">
        <v>16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</row>
    <row r="15" spans="1:15" ht="6.75" customHeight="1" x14ac:dyDescent="0.2">
      <c r="A15" s="3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7"/>
    </row>
    <row r="16" spans="1:15" x14ac:dyDescent="0.2">
      <c r="A16" s="38"/>
      <c r="B16" s="39" t="s">
        <v>17</v>
      </c>
      <c r="C16" s="39" t="s">
        <v>18</v>
      </c>
      <c r="D16" s="40" t="s">
        <v>19</v>
      </c>
      <c r="E16" s="39" t="s">
        <v>20</v>
      </c>
      <c r="F16" s="39" t="s">
        <v>21</v>
      </c>
      <c r="G16" s="39" t="s">
        <v>22</v>
      </c>
      <c r="H16" s="39" t="s">
        <v>23</v>
      </c>
      <c r="I16" s="39" t="s">
        <v>24</v>
      </c>
      <c r="J16" s="39" t="s">
        <v>25</v>
      </c>
      <c r="K16" s="39" t="s">
        <v>26</v>
      </c>
      <c r="L16" s="39" t="s">
        <v>27</v>
      </c>
      <c r="M16" s="39" t="s">
        <v>28</v>
      </c>
      <c r="N16" s="39" t="s">
        <v>29</v>
      </c>
      <c r="O16" s="41" t="s">
        <v>30</v>
      </c>
    </row>
    <row r="17" spans="1:17" x14ac:dyDescent="0.2">
      <c r="A17" s="36"/>
      <c r="B17" s="42" t="s">
        <v>31</v>
      </c>
      <c r="C17" s="43" t="s">
        <v>32</v>
      </c>
      <c r="D17" s="44">
        <v>5.7079999999999999E-2</v>
      </c>
      <c r="E17" s="44">
        <v>5.1380000000000002E-2</v>
      </c>
      <c r="F17" s="44">
        <v>5.7000000000000002E-3</v>
      </c>
      <c r="G17" s="42"/>
      <c r="H17" s="45">
        <v>551600000</v>
      </c>
      <c r="I17" s="45">
        <v>40616076.409999996</v>
      </c>
      <c r="J17" s="46">
        <v>206079.52</v>
      </c>
      <c r="K17" s="47">
        <v>773667.77</v>
      </c>
      <c r="L17" s="46">
        <f>I17-K17</f>
        <v>39842408.639999993</v>
      </c>
      <c r="M17" s="48">
        <f>L17/L21</f>
        <v>0.70714777024484687</v>
      </c>
      <c r="N17" s="48" t="s">
        <v>33</v>
      </c>
      <c r="O17" s="49">
        <v>47175</v>
      </c>
      <c r="Q17" s="50"/>
    </row>
    <row r="18" spans="1:17" x14ac:dyDescent="0.2">
      <c r="A18" s="36"/>
      <c r="B18" s="43" t="s">
        <v>34</v>
      </c>
      <c r="C18" s="43" t="s">
        <v>35</v>
      </c>
      <c r="D18" s="51">
        <v>1.4999999999999999E-2</v>
      </c>
      <c r="E18" s="51"/>
      <c r="F18" s="51"/>
      <c r="G18" s="43"/>
      <c r="H18" s="52">
        <v>16500000</v>
      </c>
      <c r="I18" s="52">
        <v>16500000</v>
      </c>
      <c r="J18" s="53">
        <v>21312.23</v>
      </c>
      <c r="K18" s="54">
        <v>0</v>
      </c>
      <c r="L18" s="53">
        <f>I18-K18</f>
        <v>16500000</v>
      </c>
      <c r="M18" s="55">
        <f>L18/L21</f>
        <v>0.29285222975515307</v>
      </c>
      <c r="N18" s="55" t="s">
        <v>33</v>
      </c>
      <c r="O18" s="56">
        <v>48512</v>
      </c>
      <c r="Q18" s="50"/>
    </row>
    <row r="19" spans="1:17" x14ac:dyDescent="0.2">
      <c r="A19" s="36"/>
      <c r="B19" s="43"/>
      <c r="C19" s="43"/>
      <c r="D19" s="51"/>
      <c r="E19" s="51"/>
      <c r="F19" s="51"/>
      <c r="G19" s="43"/>
      <c r="H19" s="52"/>
      <c r="I19" s="52"/>
      <c r="J19" s="53"/>
      <c r="K19" s="54"/>
      <c r="L19" s="53"/>
      <c r="M19" s="55"/>
      <c r="N19" s="55"/>
      <c r="O19" s="56"/>
      <c r="Q19" s="50"/>
    </row>
    <row r="20" spans="1:17" x14ac:dyDescent="0.2">
      <c r="A20" s="57"/>
      <c r="B20" s="58"/>
      <c r="C20" s="58"/>
      <c r="D20" s="59"/>
      <c r="E20" s="58"/>
      <c r="F20" s="58"/>
      <c r="G20" s="58"/>
      <c r="H20" s="60"/>
      <c r="I20" s="61"/>
      <c r="J20" s="61"/>
      <c r="K20" s="62"/>
      <c r="L20" s="61"/>
      <c r="M20" s="63"/>
      <c r="N20" s="63"/>
      <c r="O20" s="64"/>
    </row>
    <row r="21" spans="1:17" x14ac:dyDescent="0.2">
      <c r="A21" s="57"/>
      <c r="B21" s="65" t="s">
        <v>36</v>
      </c>
      <c r="C21" s="66"/>
      <c r="D21" s="67"/>
      <c r="E21" s="58"/>
      <c r="F21" s="58"/>
      <c r="G21" s="58"/>
      <c r="H21" s="68">
        <f>SUM(H17:H20)</f>
        <v>568100000</v>
      </c>
      <c r="I21" s="68">
        <f>SUM(I17:I20)</f>
        <v>57116076.409999996</v>
      </c>
      <c r="J21" s="68">
        <f>SUM(J17:J19)</f>
        <v>227391.75</v>
      </c>
      <c r="K21" s="68">
        <f>SUM(K17:K19)</f>
        <v>773667.77</v>
      </c>
      <c r="L21" s="68">
        <f>SUM(L17:L19)</f>
        <v>56342408.639999993</v>
      </c>
      <c r="M21" s="69">
        <f>SUM(M17:M19)</f>
        <v>1</v>
      </c>
      <c r="N21" s="70"/>
      <c r="O21" s="71"/>
    </row>
    <row r="22" spans="1:17" s="76" customFormat="1" ht="11.25" x14ac:dyDescent="0.2">
      <c r="A22" s="72" t="s">
        <v>37</v>
      </c>
      <c r="B22" s="73"/>
      <c r="C22" s="73"/>
      <c r="D22" s="73"/>
      <c r="E22" s="73"/>
      <c r="F22" s="73"/>
      <c r="G22" s="73"/>
      <c r="H22" s="73"/>
      <c r="I22" s="73"/>
      <c r="J22" s="73"/>
      <c r="K22" s="74"/>
      <c r="L22" s="74"/>
      <c r="M22" s="74"/>
      <c r="N22" s="74"/>
      <c r="O22" s="75"/>
    </row>
    <row r="23" spans="1:17" s="76" customFormat="1" ht="13.5" thickBot="1" x14ac:dyDescent="0.2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9"/>
      <c r="L23" s="79"/>
      <c r="M23" s="79"/>
      <c r="N23" s="79"/>
      <c r="O23" s="80"/>
    </row>
    <row r="24" spans="1:17" ht="13.5" thickBot="1" x14ac:dyDescent="0.25"/>
    <row r="25" spans="1:17" ht="15.75" x14ac:dyDescent="0.25">
      <c r="A25" s="32" t="s">
        <v>38</v>
      </c>
      <c r="B25" s="33"/>
      <c r="C25" s="34"/>
      <c r="D25" s="34"/>
      <c r="E25" s="34"/>
      <c r="F25" s="34"/>
      <c r="G25" s="34"/>
      <c r="H25" s="35"/>
      <c r="J25" s="32" t="s">
        <v>39</v>
      </c>
      <c r="K25" s="34"/>
      <c r="L25" s="34"/>
      <c r="M25" s="34"/>
      <c r="N25" s="34"/>
      <c r="O25" s="35"/>
    </row>
    <row r="26" spans="1:17" x14ac:dyDescent="0.2">
      <c r="A26" s="36"/>
      <c r="B26" s="25"/>
      <c r="C26" s="25"/>
      <c r="D26" s="25"/>
      <c r="E26" s="25"/>
      <c r="F26" s="25"/>
      <c r="G26" s="25"/>
      <c r="H26" s="37"/>
      <c r="J26" s="36"/>
      <c r="K26" s="25"/>
      <c r="L26" s="25"/>
      <c r="M26" s="25"/>
      <c r="N26" s="25"/>
      <c r="O26" s="37"/>
    </row>
    <row r="27" spans="1:17" s="89" customFormat="1" x14ac:dyDescent="0.2">
      <c r="A27" s="81"/>
      <c r="B27" s="82"/>
      <c r="C27" s="82"/>
      <c r="D27" s="82"/>
      <c r="E27" s="82"/>
      <c r="F27" s="82" t="s">
        <v>40</v>
      </c>
      <c r="G27" s="82" t="s">
        <v>41</v>
      </c>
      <c r="H27" s="83" t="s">
        <v>42</v>
      </c>
      <c r="I27" s="2"/>
      <c r="J27" s="84"/>
      <c r="K27" s="85"/>
      <c r="L27" s="86" t="s">
        <v>43</v>
      </c>
      <c r="M27" s="87" t="s">
        <v>44</v>
      </c>
      <c r="N27" s="87"/>
      <c r="O27" s="88"/>
    </row>
    <row r="28" spans="1:17" x14ac:dyDescent="0.2">
      <c r="A28" s="84"/>
      <c r="B28" s="90" t="s">
        <v>45</v>
      </c>
      <c r="C28" s="90"/>
      <c r="D28" s="90"/>
      <c r="E28" s="90"/>
      <c r="F28" s="91">
        <v>61382260.689999998</v>
      </c>
      <c r="G28" s="92">
        <f>+H28-F28</f>
        <v>-716883.65999999642</v>
      </c>
      <c r="H28" s="93">
        <v>60665377.030000001</v>
      </c>
      <c r="I28" s="31"/>
      <c r="J28" s="57"/>
      <c r="K28" s="94"/>
      <c r="L28" s="95"/>
      <c r="M28" s="96" t="s">
        <v>46</v>
      </c>
      <c r="N28" s="96"/>
      <c r="O28" s="97"/>
    </row>
    <row r="29" spans="1:17" x14ac:dyDescent="0.2">
      <c r="A29" s="36"/>
      <c r="B29" s="25" t="s">
        <v>47</v>
      </c>
      <c r="C29" s="25"/>
      <c r="D29" s="25"/>
      <c r="E29" s="25"/>
      <c r="F29" s="98">
        <v>882502.71</v>
      </c>
      <c r="G29" s="99">
        <f>+H29-F29</f>
        <v>-56784.109999999986</v>
      </c>
      <c r="H29" s="100">
        <v>825718.6</v>
      </c>
      <c r="I29" s="31"/>
      <c r="J29" s="101" t="s">
        <v>48</v>
      </c>
      <c r="K29" s="102"/>
      <c r="L29" s="103">
        <v>3.3999999999999998E-3</v>
      </c>
      <c r="M29" s="104"/>
      <c r="N29" s="105">
        <v>-24.8</v>
      </c>
      <c r="O29" s="106"/>
    </row>
    <row r="30" spans="1:17" x14ac:dyDescent="0.2">
      <c r="A30" s="36"/>
      <c r="B30" s="107" t="s">
        <v>49</v>
      </c>
      <c r="C30" s="107"/>
      <c r="D30" s="107"/>
      <c r="E30" s="107"/>
      <c r="F30" s="108">
        <f>SUM(F28:F29)</f>
        <v>62264763.399999999</v>
      </c>
      <c r="G30" s="109">
        <f>SUM(G28:G29)</f>
        <v>-773667.76999999641</v>
      </c>
      <c r="H30" s="110">
        <f>H28+H29</f>
        <v>61491095.630000003</v>
      </c>
      <c r="I30" s="31"/>
      <c r="J30" s="101" t="s">
        <v>50</v>
      </c>
      <c r="K30" s="102"/>
      <c r="L30" s="103">
        <v>5.9999999999999995E-4</v>
      </c>
      <c r="M30" s="111"/>
      <c r="N30" s="112">
        <v>-5</v>
      </c>
      <c r="O30" s="113"/>
    </row>
    <row r="31" spans="1:17" x14ac:dyDescent="0.2">
      <c r="A31" s="36"/>
      <c r="B31" s="25"/>
      <c r="C31" s="25"/>
      <c r="D31" s="25"/>
      <c r="E31" s="25"/>
      <c r="F31" s="98"/>
      <c r="G31" s="114"/>
      <c r="H31" s="100"/>
      <c r="I31" s="31"/>
      <c r="J31" s="101" t="s">
        <v>51</v>
      </c>
      <c r="K31" s="102"/>
      <c r="L31" s="103">
        <v>5.7700000000000001E-2</v>
      </c>
      <c r="M31" s="111"/>
      <c r="N31" s="112">
        <v>-17.100000000000001</v>
      </c>
      <c r="O31" s="113"/>
    </row>
    <row r="32" spans="1:17" x14ac:dyDescent="0.2">
      <c r="A32" s="36"/>
      <c r="B32" s="25"/>
      <c r="C32" s="25"/>
      <c r="D32" s="25"/>
      <c r="E32" s="25"/>
      <c r="F32" s="98"/>
      <c r="G32" s="114"/>
      <c r="H32" s="100"/>
      <c r="I32" s="31"/>
      <c r="J32" s="101" t="s">
        <v>52</v>
      </c>
      <c r="K32" s="102"/>
      <c r="L32" s="103">
        <v>0.1181</v>
      </c>
      <c r="M32" s="115"/>
      <c r="N32" s="116">
        <v>-4.49</v>
      </c>
      <c r="O32" s="117"/>
    </row>
    <row r="33" spans="1:15" ht="15.75" customHeight="1" x14ac:dyDescent="0.2">
      <c r="A33" s="36"/>
      <c r="B33" s="25"/>
      <c r="C33" s="25"/>
      <c r="D33" s="25"/>
      <c r="E33" s="25"/>
      <c r="F33" s="118"/>
      <c r="G33" s="119"/>
      <c r="H33" s="120"/>
      <c r="I33" s="31"/>
      <c r="J33" s="121"/>
      <c r="K33" s="122"/>
      <c r="L33" s="123"/>
      <c r="M33" s="124"/>
      <c r="N33" s="125" t="s">
        <v>53</v>
      </c>
      <c r="O33" s="126"/>
    </row>
    <row r="34" spans="1:15" x14ac:dyDescent="0.2">
      <c r="A34" s="36"/>
      <c r="B34" s="25" t="s">
        <v>54</v>
      </c>
      <c r="C34" s="25"/>
      <c r="D34" s="25"/>
      <c r="E34" s="25"/>
      <c r="F34" s="98">
        <v>5.64</v>
      </c>
      <c r="G34" s="99">
        <f t="shared" ref="G34:G39" si="0">H34-F34</f>
        <v>1.0000000000000675E-2</v>
      </c>
      <c r="H34" s="100">
        <v>5.65</v>
      </c>
      <c r="I34" s="31"/>
      <c r="J34" s="101" t="s">
        <v>55</v>
      </c>
      <c r="K34" s="102"/>
      <c r="L34" s="103">
        <f>81.13%+0.01%</f>
        <v>0.8113999999999999</v>
      </c>
      <c r="M34" s="104"/>
      <c r="N34" s="105">
        <v>179.14</v>
      </c>
      <c r="O34" s="106"/>
    </row>
    <row r="35" spans="1:15" x14ac:dyDescent="0.2">
      <c r="A35" s="36"/>
      <c r="B35" s="25" t="s">
        <v>56</v>
      </c>
      <c r="C35" s="25"/>
      <c r="D35" s="25"/>
      <c r="E35" s="25"/>
      <c r="F35" s="98">
        <v>161.72</v>
      </c>
      <c r="G35" s="99">
        <f t="shared" si="0"/>
        <v>1.539999999999992</v>
      </c>
      <c r="H35" s="100">
        <v>163.26</v>
      </c>
      <c r="I35" s="31"/>
      <c r="J35" s="101" t="s">
        <v>57</v>
      </c>
      <c r="K35" s="102"/>
      <c r="L35" s="103">
        <v>7.7999999999999996E-3</v>
      </c>
      <c r="M35" s="111"/>
      <c r="N35" s="112">
        <v>182.87</v>
      </c>
      <c r="O35" s="113"/>
    </row>
    <row r="36" spans="1:15" ht="12.75" customHeight="1" x14ac:dyDescent="0.2">
      <c r="A36" s="36"/>
      <c r="B36" s="25" t="s">
        <v>58</v>
      </c>
      <c r="C36" s="25"/>
      <c r="D36" s="25"/>
      <c r="E36" s="25"/>
      <c r="F36" s="127">
        <v>15113</v>
      </c>
      <c r="G36" s="128">
        <f t="shared" si="0"/>
        <v>-252</v>
      </c>
      <c r="H36" s="129">
        <v>14861</v>
      </c>
      <c r="I36" s="31"/>
      <c r="J36" s="101" t="s">
        <v>59</v>
      </c>
      <c r="K36" s="102"/>
      <c r="L36" s="103">
        <v>1E-3</v>
      </c>
      <c r="M36" s="111"/>
      <c r="N36" s="112">
        <v>139.19999999999999</v>
      </c>
      <c r="O36" s="113"/>
    </row>
    <row r="37" spans="1:15" ht="13.5" thickBot="1" x14ac:dyDescent="0.25">
      <c r="A37" s="36"/>
      <c r="B37" s="25" t="s">
        <v>60</v>
      </c>
      <c r="C37" s="25"/>
      <c r="D37" s="25"/>
      <c r="E37" s="25"/>
      <c r="F37" s="127">
        <v>6470</v>
      </c>
      <c r="G37" s="128">
        <f t="shared" si="0"/>
        <v>-106</v>
      </c>
      <c r="H37" s="129">
        <v>6364</v>
      </c>
      <c r="I37" s="31"/>
      <c r="J37" s="130" t="s">
        <v>61</v>
      </c>
      <c r="K37" s="102"/>
      <c r="L37" s="131"/>
      <c r="M37" s="132"/>
      <c r="N37" s="133">
        <v>145.31</v>
      </c>
      <c r="O37" s="134"/>
    </row>
    <row r="38" spans="1:15" ht="13.5" thickBot="1" x14ac:dyDescent="0.25">
      <c r="A38" s="36"/>
      <c r="B38" s="25" t="s">
        <v>62</v>
      </c>
      <c r="C38" s="25"/>
      <c r="D38" s="25"/>
      <c r="E38" s="25"/>
      <c r="F38" s="135">
        <v>4119.95</v>
      </c>
      <c r="G38" s="99">
        <f t="shared" si="0"/>
        <v>17.800000000000182</v>
      </c>
      <c r="H38" s="136">
        <v>4137.75</v>
      </c>
      <c r="I38" s="31"/>
      <c r="J38" s="137"/>
      <c r="K38" s="138"/>
      <c r="L38" s="139"/>
      <c r="M38" s="140"/>
      <c r="N38" s="140"/>
      <c r="O38" s="141"/>
    </row>
    <row r="39" spans="1:15" x14ac:dyDescent="0.2">
      <c r="A39" s="57"/>
      <c r="B39" s="142" t="s">
        <v>63</v>
      </c>
      <c r="C39" s="142"/>
      <c r="D39" s="142"/>
      <c r="E39" s="142"/>
      <c r="F39" s="143">
        <v>9623.61</v>
      </c>
      <c r="G39" s="99">
        <f t="shared" si="0"/>
        <v>38.719999999999345</v>
      </c>
      <c r="H39" s="144">
        <v>9662.33</v>
      </c>
      <c r="I39" s="31"/>
      <c r="J39" s="145" t="s">
        <v>64</v>
      </c>
      <c r="K39" s="146"/>
      <c r="L39" s="146"/>
      <c r="M39" s="146"/>
      <c r="N39" s="146"/>
      <c r="O39" s="147"/>
    </row>
    <row r="40" spans="1:15" s="76" customFormat="1" x14ac:dyDescent="0.2">
      <c r="A40" s="72"/>
      <c r="B40" s="73"/>
      <c r="C40" s="73"/>
      <c r="D40" s="73"/>
      <c r="E40" s="73"/>
      <c r="F40" s="73"/>
      <c r="G40" s="73"/>
      <c r="H40" s="75"/>
      <c r="I40" s="31"/>
      <c r="J40" s="148"/>
      <c r="K40" s="149"/>
      <c r="L40" s="149"/>
      <c r="M40" s="149"/>
      <c r="N40" s="149"/>
      <c r="O40" s="150"/>
    </row>
    <row r="41" spans="1:15" s="76" customFormat="1" ht="13.5" thickBot="1" x14ac:dyDescent="0.25">
      <c r="A41" s="77"/>
      <c r="B41" s="78"/>
      <c r="C41" s="78"/>
      <c r="D41" s="78"/>
      <c r="E41" s="78"/>
      <c r="F41" s="78"/>
      <c r="G41" s="78"/>
      <c r="H41" s="80"/>
      <c r="I41" s="31"/>
      <c r="J41" s="151"/>
      <c r="K41" s="152"/>
      <c r="L41" s="152"/>
      <c r="M41" s="152"/>
      <c r="N41" s="152"/>
      <c r="O41" s="153"/>
    </row>
    <row r="42" spans="1:15" ht="13.5" thickBot="1" x14ac:dyDescent="0.25">
      <c r="I42" s="31"/>
      <c r="L42" s="154"/>
    </row>
    <row r="43" spans="1:15" ht="15.75" x14ac:dyDescent="0.25">
      <c r="A43" s="32" t="s">
        <v>65</v>
      </c>
      <c r="B43" s="34"/>
      <c r="C43" s="34"/>
      <c r="D43" s="34"/>
      <c r="E43" s="34"/>
      <c r="F43" s="34"/>
      <c r="G43" s="34"/>
      <c r="H43" s="35"/>
      <c r="I43" s="31"/>
      <c r="J43" s="155"/>
      <c r="K43" s="156"/>
      <c r="L43" s="157"/>
    </row>
    <row r="44" spans="1:15" x14ac:dyDescent="0.2">
      <c r="A44" s="36"/>
      <c r="B44" s="25"/>
      <c r="C44" s="25"/>
      <c r="D44" s="25"/>
      <c r="E44" s="25"/>
      <c r="F44" s="25"/>
      <c r="G44" s="25"/>
      <c r="H44" s="37"/>
      <c r="I44" s="31"/>
      <c r="J44" s="25"/>
      <c r="L44" s="158"/>
    </row>
    <row r="45" spans="1:15" x14ac:dyDescent="0.2">
      <c r="A45" s="81"/>
      <c r="B45" s="82"/>
      <c r="C45" s="82"/>
      <c r="D45" s="82"/>
      <c r="E45" s="82"/>
      <c r="F45" s="159" t="s">
        <v>66</v>
      </c>
      <c r="G45" s="39" t="s">
        <v>41</v>
      </c>
      <c r="H45" s="160" t="s">
        <v>42</v>
      </c>
      <c r="I45" s="31"/>
      <c r="J45" s="161"/>
      <c r="L45" s="162"/>
    </row>
    <row r="46" spans="1:15" x14ac:dyDescent="0.2">
      <c r="A46" s="36"/>
      <c r="B46" s="25" t="s">
        <v>67</v>
      </c>
      <c r="C46" s="25"/>
      <c r="D46" s="25"/>
      <c r="E46" s="85"/>
      <c r="F46" s="46">
        <v>851313.01</v>
      </c>
      <c r="G46" s="99">
        <f>+H46-F46</f>
        <v>0</v>
      </c>
      <c r="H46" s="163">
        <v>851313.01</v>
      </c>
      <c r="I46" s="31"/>
      <c r="J46" s="164"/>
      <c r="L46" s="162"/>
    </row>
    <row r="47" spans="1:15" x14ac:dyDescent="0.2">
      <c r="A47" s="36"/>
      <c r="B47" s="25" t="s">
        <v>68</v>
      </c>
      <c r="C47" s="25"/>
      <c r="D47" s="25"/>
      <c r="E47" s="102"/>
      <c r="F47" s="53">
        <v>851313.01</v>
      </c>
      <c r="G47" s="99">
        <f>+H47-F47</f>
        <v>0</v>
      </c>
      <c r="H47" s="163">
        <v>851313.01</v>
      </c>
      <c r="I47" s="31"/>
      <c r="J47" s="165"/>
    </row>
    <row r="48" spans="1:15" x14ac:dyDescent="0.2">
      <c r="A48" s="36"/>
      <c r="B48" s="25" t="s">
        <v>69</v>
      </c>
      <c r="C48" s="25"/>
      <c r="D48" s="25"/>
      <c r="E48" s="102"/>
      <c r="F48" s="53">
        <v>0</v>
      </c>
      <c r="G48" s="99"/>
      <c r="H48" s="163">
        <v>0</v>
      </c>
      <c r="I48" s="31"/>
      <c r="J48" s="166"/>
      <c r="L48" s="167"/>
    </row>
    <row r="49" spans="1:14" x14ac:dyDescent="0.2">
      <c r="A49" s="36"/>
      <c r="B49" s="25" t="s">
        <v>70</v>
      </c>
      <c r="C49" s="25"/>
      <c r="D49" s="25"/>
      <c r="E49" s="102"/>
      <c r="F49" s="53">
        <v>0</v>
      </c>
      <c r="G49" s="99"/>
      <c r="H49" s="163">
        <v>0</v>
      </c>
      <c r="I49" s="31"/>
      <c r="J49" s="165"/>
      <c r="L49" s="167"/>
    </row>
    <row r="50" spans="1:14" x14ac:dyDescent="0.2">
      <c r="A50" s="36"/>
      <c r="B50" s="25" t="s">
        <v>71</v>
      </c>
      <c r="C50" s="25"/>
      <c r="D50" s="25"/>
      <c r="E50" s="102"/>
      <c r="F50" s="53">
        <v>1442028.17</v>
      </c>
      <c r="G50" s="99">
        <f>+H50-F50</f>
        <v>-344986.56999999983</v>
      </c>
      <c r="H50" s="163">
        <v>1097041.6000000001</v>
      </c>
      <c r="I50" s="31"/>
      <c r="J50" s="164"/>
      <c r="L50" s="25"/>
    </row>
    <row r="51" spans="1:14" x14ac:dyDescent="0.2">
      <c r="A51" s="36"/>
      <c r="B51" s="25" t="s">
        <v>72</v>
      </c>
      <c r="C51" s="25"/>
      <c r="D51" s="25"/>
      <c r="E51" s="25"/>
      <c r="F51" s="168">
        <v>0</v>
      </c>
      <c r="G51" s="98"/>
      <c r="H51" s="163">
        <v>0</v>
      </c>
      <c r="I51" s="31"/>
      <c r="J51" s="164"/>
      <c r="K51" s="167"/>
      <c r="L51" s="164"/>
      <c r="M51" s="169"/>
    </row>
    <row r="52" spans="1:14" x14ac:dyDescent="0.2">
      <c r="A52" s="36"/>
      <c r="B52" s="25" t="s">
        <v>73</v>
      </c>
      <c r="C52" s="25"/>
      <c r="D52" s="25"/>
      <c r="E52" s="25"/>
      <c r="F52" s="168"/>
      <c r="G52" s="98"/>
      <c r="H52" s="163"/>
      <c r="I52" s="31"/>
      <c r="J52" s="25"/>
      <c r="L52" s="25"/>
    </row>
    <row r="53" spans="1:14" x14ac:dyDescent="0.2">
      <c r="A53" s="36"/>
      <c r="B53" s="107" t="s">
        <v>74</v>
      </c>
      <c r="C53" s="25"/>
      <c r="D53" s="25"/>
      <c r="E53" s="25"/>
      <c r="F53" s="170">
        <v>2293341.1800000002</v>
      </c>
      <c r="G53" s="108">
        <f>+H53-F53</f>
        <v>-344986.57000000007</v>
      </c>
      <c r="H53" s="171">
        <f>H47+H48+H50+H51</f>
        <v>1948354.61</v>
      </c>
      <c r="I53" s="31"/>
      <c r="J53" s="164"/>
      <c r="K53" s="172"/>
      <c r="L53" s="164"/>
    </row>
    <row r="54" spans="1:14" x14ac:dyDescent="0.2">
      <c r="A54" s="36"/>
      <c r="B54" s="25"/>
      <c r="C54" s="25"/>
      <c r="D54" s="25"/>
      <c r="E54" s="25"/>
      <c r="F54" s="173"/>
      <c r="G54" s="174"/>
      <c r="H54" s="37"/>
      <c r="I54" s="31"/>
      <c r="J54" s="25"/>
      <c r="L54" s="25"/>
    </row>
    <row r="55" spans="1:14" x14ac:dyDescent="0.2">
      <c r="A55" s="72"/>
      <c r="B55" s="74"/>
      <c r="C55" s="74"/>
      <c r="D55" s="74"/>
      <c r="E55" s="74"/>
      <c r="F55" s="175"/>
      <c r="G55" s="176"/>
      <c r="H55" s="177"/>
      <c r="I55" s="31"/>
      <c r="J55" s="25"/>
    </row>
    <row r="56" spans="1:14" x14ac:dyDescent="0.2">
      <c r="A56" s="72"/>
      <c r="B56" s="74"/>
      <c r="C56" s="74"/>
      <c r="D56" s="74"/>
      <c r="E56" s="74"/>
      <c r="F56" s="175"/>
      <c r="G56" s="176"/>
      <c r="H56" s="177"/>
      <c r="I56" s="31"/>
      <c r="J56" s="25"/>
      <c r="L56" s="31"/>
      <c r="M56" s="31"/>
    </row>
    <row r="57" spans="1:14" ht="13.5" thickBot="1" x14ac:dyDescent="0.25">
      <c r="A57" s="178"/>
      <c r="B57" s="79"/>
      <c r="C57" s="79"/>
      <c r="D57" s="79"/>
      <c r="E57" s="79"/>
      <c r="F57" s="179"/>
      <c r="G57" s="180"/>
      <c r="H57" s="181"/>
      <c r="I57" s="31"/>
    </row>
    <row r="58" spans="1:14" x14ac:dyDescent="0.2">
      <c r="I58" s="31"/>
    </row>
    <row r="59" spans="1:14" ht="13.5" thickBot="1" x14ac:dyDescent="0.25">
      <c r="F59" s="79"/>
      <c r="G59" s="79"/>
      <c r="I59" s="31"/>
    </row>
    <row r="60" spans="1:14" ht="16.5" thickBot="1" x14ac:dyDescent="0.3">
      <c r="A60" s="32" t="s">
        <v>75</v>
      </c>
      <c r="B60" s="34"/>
      <c r="C60" s="34"/>
      <c r="D60" s="34"/>
      <c r="E60" s="34"/>
      <c r="F60" s="25"/>
      <c r="G60" s="25"/>
      <c r="H60" s="35"/>
      <c r="I60" s="31"/>
      <c r="J60" s="182" t="s">
        <v>76</v>
      </c>
      <c r="K60" s="183"/>
      <c r="N60" s="169"/>
    </row>
    <row r="61" spans="1:14" ht="6.75" customHeight="1" thickBot="1" x14ac:dyDescent="0.25">
      <c r="A61" s="36"/>
      <c r="B61" s="25"/>
      <c r="C61" s="25"/>
      <c r="D61" s="25"/>
      <c r="E61" s="25"/>
      <c r="F61" s="25"/>
      <c r="G61" s="25"/>
      <c r="H61" s="37"/>
      <c r="I61" s="31"/>
      <c r="J61" s="36"/>
      <c r="K61" s="37"/>
    </row>
    <row r="62" spans="1:14" s="89" customFormat="1" x14ac:dyDescent="0.2">
      <c r="A62" s="81"/>
      <c r="B62" s="82"/>
      <c r="C62" s="82"/>
      <c r="D62" s="82"/>
      <c r="E62" s="82"/>
      <c r="F62" s="159" t="s">
        <v>42</v>
      </c>
      <c r="G62" s="39" t="s">
        <v>41</v>
      </c>
      <c r="H62" s="160" t="s">
        <v>42</v>
      </c>
      <c r="I62" s="31"/>
      <c r="J62" s="184"/>
      <c r="K62" s="185"/>
    </row>
    <row r="63" spans="1:14" x14ac:dyDescent="0.2">
      <c r="A63" s="84"/>
      <c r="B63" s="186" t="s">
        <v>77</v>
      </c>
      <c r="C63" s="90"/>
      <c r="D63" s="90"/>
      <c r="E63" s="90"/>
      <c r="F63" s="187"/>
      <c r="G63" s="85"/>
      <c r="H63" s="188"/>
      <c r="I63" s="31"/>
      <c r="J63" s="36" t="s">
        <v>78</v>
      </c>
      <c r="K63" s="189">
        <v>-7.0000000000000001E-3</v>
      </c>
    </row>
    <row r="64" spans="1:14" ht="15" thickBot="1" x14ac:dyDescent="0.25">
      <c r="A64" s="36"/>
      <c r="B64" s="25" t="s">
        <v>79</v>
      </c>
      <c r="C64" s="25"/>
      <c r="D64" s="25"/>
      <c r="E64" s="102"/>
      <c r="F64" s="53">
        <v>65531422.920000002</v>
      </c>
      <c r="G64" s="54">
        <f>-F64+H64</f>
        <v>-802700.85000000149</v>
      </c>
      <c r="H64" s="163">
        <v>64728722.07</v>
      </c>
      <c r="I64" s="31"/>
      <c r="J64" s="178"/>
      <c r="K64" s="181"/>
    </row>
    <row r="65" spans="1:16" x14ac:dyDescent="0.2">
      <c r="A65" s="36"/>
      <c r="B65" s="25" t="s">
        <v>80</v>
      </c>
      <c r="C65" s="25"/>
      <c r="D65" s="25"/>
      <c r="E65" s="102"/>
      <c r="F65" s="53">
        <v>0</v>
      </c>
      <c r="G65" s="54"/>
      <c r="H65" s="163">
        <f>H48</f>
        <v>0</v>
      </c>
      <c r="I65" s="31"/>
      <c r="J65" s="74"/>
      <c r="K65" s="25"/>
    </row>
    <row r="66" spans="1:16" x14ac:dyDescent="0.2">
      <c r="A66" s="36"/>
      <c r="B66" s="25" t="s">
        <v>81</v>
      </c>
      <c r="C66" s="25"/>
      <c r="D66" s="25"/>
      <c r="E66" s="102"/>
      <c r="F66" s="53">
        <v>851313.01</v>
      </c>
      <c r="G66" s="54">
        <f>(-F66+H66)</f>
        <v>0</v>
      </c>
      <c r="H66" s="163">
        <f>H46+G47</f>
        <v>851313.01</v>
      </c>
      <c r="I66" s="31"/>
      <c r="J66" s="25"/>
      <c r="K66" s="25"/>
    </row>
    <row r="67" spans="1:16" x14ac:dyDescent="0.2">
      <c r="A67" s="36"/>
      <c r="B67" s="25" t="s">
        <v>72</v>
      </c>
      <c r="C67" s="25"/>
      <c r="D67" s="25"/>
      <c r="E67" s="102"/>
      <c r="F67" s="61">
        <v>0</v>
      </c>
      <c r="G67" s="62"/>
      <c r="H67" s="190">
        <v>0</v>
      </c>
      <c r="I67" s="31"/>
    </row>
    <row r="68" spans="1:16" ht="13.5" thickBot="1" x14ac:dyDescent="0.25">
      <c r="A68" s="36"/>
      <c r="B68" s="107" t="s">
        <v>82</v>
      </c>
      <c r="C68" s="25"/>
      <c r="D68" s="25"/>
      <c r="E68" s="102"/>
      <c r="F68" s="191">
        <v>66382735.93</v>
      </c>
      <c r="G68" s="192">
        <f>SUM(G64:G67)</f>
        <v>-802700.85000000149</v>
      </c>
      <c r="H68" s="171">
        <f>SUM(H64:H67)</f>
        <v>65580035.079999998</v>
      </c>
      <c r="I68" s="31"/>
      <c r="J68" s="31"/>
    </row>
    <row r="69" spans="1:16" ht="15.75" x14ac:dyDescent="0.25">
      <c r="A69" s="36"/>
      <c r="B69" s="25"/>
      <c r="C69" s="25"/>
      <c r="D69" s="25"/>
      <c r="E69" s="102"/>
      <c r="F69" s="191"/>
      <c r="G69" s="54"/>
      <c r="H69" s="171"/>
      <c r="I69" s="31"/>
      <c r="J69" s="32" t="s">
        <v>83</v>
      </c>
      <c r="K69" s="34"/>
      <c r="L69" s="34"/>
      <c r="M69" s="34"/>
      <c r="N69" s="34"/>
      <c r="O69" s="35"/>
    </row>
    <row r="70" spans="1:16" ht="6.75" customHeight="1" x14ac:dyDescent="0.2">
      <c r="A70" s="36"/>
      <c r="B70" s="107"/>
      <c r="C70" s="25"/>
      <c r="D70" s="25"/>
      <c r="E70" s="102"/>
      <c r="F70" s="53"/>
      <c r="G70" s="54"/>
      <c r="H70" s="163"/>
      <c r="I70" s="31"/>
      <c r="J70" s="36"/>
      <c r="K70" s="25"/>
      <c r="L70" s="25"/>
      <c r="M70" s="25"/>
      <c r="N70" s="25"/>
      <c r="O70" s="37"/>
    </row>
    <row r="71" spans="1:16" x14ac:dyDescent="0.2">
      <c r="A71" s="36"/>
      <c r="B71" s="107" t="s">
        <v>84</v>
      </c>
      <c r="C71" s="25"/>
      <c r="D71" s="25"/>
      <c r="E71" s="102"/>
      <c r="F71" s="53"/>
      <c r="G71" s="54"/>
      <c r="H71" s="163"/>
      <c r="I71" s="31"/>
      <c r="J71" s="38"/>
      <c r="K71" s="193"/>
      <c r="L71" s="39" t="s">
        <v>85</v>
      </c>
      <c r="M71" s="39" t="s">
        <v>86</v>
      </c>
      <c r="N71" s="39" t="s">
        <v>87</v>
      </c>
      <c r="O71" s="160" t="s">
        <v>88</v>
      </c>
    </row>
    <row r="72" spans="1:16" x14ac:dyDescent="0.2">
      <c r="A72" s="36"/>
      <c r="B72" s="25" t="s">
        <v>89</v>
      </c>
      <c r="C72" s="25"/>
      <c r="D72" s="25"/>
      <c r="E72" s="102"/>
      <c r="F72" s="53">
        <v>40616076.409999996</v>
      </c>
      <c r="G72" s="54">
        <f>-K17</f>
        <v>-773667.77</v>
      </c>
      <c r="H72" s="163">
        <f>L17</f>
        <v>39842408.639999993</v>
      </c>
      <c r="I72" s="31"/>
      <c r="J72" s="36" t="s">
        <v>90</v>
      </c>
      <c r="K72" s="25"/>
      <c r="L72" s="194">
        <v>61491095.630000003</v>
      </c>
      <c r="M72" s="195">
        <v>1</v>
      </c>
      <c r="N72" s="196">
        <v>14861</v>
      </c>
      <c r="O72" s="197">
        <v>480876.03</v>
      </c>
    </row>
    <row r="73" spans="1:16" x14ac:dyDescent="0.2">
      <c r="A73" s="36"/>
      <c r="B73" s="25" t="s">
        <v>91</v>
      </c>
      <c r="C73" s="25"/>
      <c r="D73" s="25"/>
      <c r="E73" s="102"/>
      <c r="F73" s="61">
        <v>16500000</v>
      </c>
      <c r="G73" s="62">
        <f>-F73+H73</f>
        <v>0</v>
      </c>
      <c r="H73" s="190">
        <f>L18</f>
        <v>16500000</v>
      </c>
      <c r="I73" s="31"/>
      <c r="J73" s="36" t="s">
        <v>92</v>
      </c>
      <c r="K73" s="25"/>
      <c r="L73" s="194">
        <v>0</v>
      </c>
      <c r="M73" s="195">
        <v>0</v>
      </c>
      <c r="N73" s="196">
        <v>0</v>
      </c>
      <c r="O73" s="197">
        <v>0</v>
      </c>
    </row>
    <row r="74" spans="1:16" x14ac:dyDescent="0.2">
      <c r="A74" s="36"/>
      <c r="B74" s="107" t="s">
        <v>93</v>
      </c>
      <c r="C74" s="25"/>
      <c r="D74" s="25"/>
      <c r="E74" s="102"/>
      <c r="F74" s="191">
        <v>57116076.409999996</v>
      </c>
      <c r="G74" s="192">
        <f>SUM(G72:G73)</f>
        <v>-773667.77</v>
      </c>
      <c r="H74" s="171">
        <f>SUM(H72:H73)</f>
        <v>56342408.639999993</v>
      </c>
      <c r="I74" s="31"/>
      <c r="J74" s="36" t="s">
        <v>94</v>
      </c>
      <c r="K74" s="25"/>
      <c r="L74" s="194">
        <v>0</v>
      </c>
      <c r="M74" s="195">
        <v>0</v>
      </c>
      <c r="N74" s="196">
        <v>0</v>
      </c>
      <c r="O74" s="197">
        <v>0</v>
      </c>
    </row>
    <row r="75" spans="1:16" x14ac:dyDescent="0.2">
      <c r="A75" s="36"/>
      <c r="B75" s="25"/>
      <c r="C75" s="25"/>
      <c r="D75" s="25"/>
      <c r="E75" s="102"/>
      <c r="F75" s="198"/>
      <c r="G75" s="102"/>
      <c r="H75" s="199"/>
      <c r="I75" s="31"/>
      <c r="J75" s="200" t="s">
        <v>95</v>
      </c>
      <c r="K75" s="142"/>
      <c r="L75" s="201">
        <v>61491095.630000003</v>
      </c>
      <c r="M75" s="202"/>
      <c r="N75" s="203">
        <v>14861</v>
      </c>
      <c r="O75" s="204">
        <v>480876.03</v>
      </c>
      <c r="P75" s="31"/>
    </row>
    <row r="76" spans="1:16" ht="13.5" thickBot="1" x14ac:dyDescent="0.25">
      <c r="A76" s="36"/>
      <c r="B76" s="25"/>
      <c r="C76" s="107"/>
      <c r="D76" s="107"/>
      <c r="E76" s="205"/>
      <c r="F76" s="206"/>
      <c r="G76" s="207"/>
      <c r="H76" s="208"/>
      <c r="I76" s="31"/>
      <c r="J76" s="178"/>
      <c r="K76" s="79"/>
      <c r="L76" s="79"/>
      <c r="M76" s="79"/>
      <c r="N76" s="79"/>
      <c r="O76" s="181"/>
    </row>
    <row r="77" spans="1:16" x14ac:dyDescent="0.2">
      <c r="A77" s="36"/>
      <c r="B77" s="25"/>
      <c r="C77" s="25"/>
      <c r="D77" s="25"/>
      <c r="E77" s="102"/>
      <c r="F77" s="198"/>
      <c r="G77" s="102"/>
      <c r="H77" s="199"/>
      <c r="I77" s="31"/>
      <c r="J77" s="74"/>
      <c r="K77" s="25"/>
      <c r="L77" s="25"/>
      <c r="M77" s="25"/>
      <c r="N77" s="25"/>
      <c r="O77" s="25"/>
    </row>
    <row r="78" spans="1:16" x14ac:dyDescent="0.2">
      <c r="A78" s="36"/>
      <c r="B78" s="25" t="s">
        <v>96</v>
      </c>
      <c r="C78" s="25"/>
      <c r="D78" s="25"/>
      <c r="E78" s="102"/>
      <c r="F78" s="55">
        <v>1.6344000000000001</v>
      </c>
      <c r="G78" s="209"/>
      <c r="H78" s="210">
        <f>+H68/H72</f>
        <v>1.6459857051453606</v>
      </c>
      <c r="I78" s="31"/>
      <c r="J78" s="25"/>
      <c r="K78" s="25"/>
      <c r="L78" s="25"/>
      <c r="M78" s="25"/>
      <c r="N78" s="25"/>
      <c r="O78" s="25"/>
    </row>
    <row r="79" spans="1:16" x14ac:dyDescent="0.2">
      <c r="A79" s="36"/>
      <c r="B79" s="25" t="s">
        <v>97</v>
      </c>
      <c r="C79" s="25"/>
      <c r="D79" s="25"/>
      <c r="E79" s="102"/>
      <c r="F79" s="55">
        <v>1.1621999999999999</v>
      </c>
      <c r="G79" s="209"/>
      <c r="H79" s="210">
        <f>+H68/H74</f>
        <v>1.1639551212484338</v>
      </c>
      <c r="I79" s="31"/>
      <c r="J79" s="25"/>
      <c r="K79" s="25"/>
      <c r="L79" s="25"/>
      <c r="M79" s="25"/>
      <c r="N79" s="25"/>
      <c r="O79" s="25"/>
    </row>
    <row r="80" spans="1:16" x14ac:dyDescent="0.2">
      <c r="A80" s="57"/>
      <c r="B80" s="142"/>
      <c r="C80" s="142"/>
      <c r="D80" s="142"/>
      <c r="E80" s="94"/>
      <c r="F80" s="67"/>
      <c r="G80" s="211"/>
      <c r="H80" s="212"/>
    </row>
    <row r="81" spans="1:15" s="76" customFormat="1" ht="11.25" x14ac:dyDescent="0.2">
      <c r="A81" s="213" t="s">
        <v>98</v>
      </c>
      <c r="B81" s="73"/>
      <c r="C81" s="73"/>
      <c r="D81" s="73"/>
      <c r="E81" s="73"/>
      <c r="F81" s="73"/>
      <c r="G81" s="73"/>
      <c r="H81" s="75"/>
    </row>
    <row r="82" spans="1:15" s="76" customFormat="1" ht="12" thickBot="1" x14ac:dyDescent="0.25">
      <c r="A82" s="77"/>
      <c r="B82" s="78"/>
      <c r="C82" s="78"/>
      <c r="D82" s="78"/>
      <c r="E82" s="78"/>
      <c r="F82" s="78"/>
      <c r="G82" s="78"/>
      <c r="H82" s="80"/>
    </row>
    <row r="83" spans="1:15" ht="12.7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5" ht="15.75" x14ac:dyDescent="0.25">
      <c r="A84" s="214" t="str">
        <f>+D4&amp;" - "&amp;D5</f>
        <v>ELFI, Inc. - Indenture No. 4, LLC</v>
      </c>
      <c r="B84" s="25"/>
      <c r="C84" s="25"/>
      <c r="D84" s="25"/>
      <c r="E84" s="215"/>
      <c r="F84" s="25"/>
      <c r="G84" s="25"/>
      <c r="H84" s="25"/>
      <c r="I84" s="25"/>
      <c r="J84" s="25"/>
      <c r="K84" s="25"/>
      <c r="L84" s="25"/>
      <c r="M84" s="25"/>
    </row>
    <row r="85" spans="1:15" ht="12.75" customHeight="1" thickBo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5" ht="15.75" x14ac:dyDescent="0.25">
      <c r="A86" s="32" t="s">
        <v>99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5"/>
    </row>
    <row r="87" spans="1:15" ht="6.75" customHeight="1" x14ac:dyDescent="0.2">
      <c r="A87" s="36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7"/>
    </row>
    <row r="88" spans="1:15" s="89" customFormat="1" x14ac:dyDescent="0.2">
      <c r="A88" s="81"/>
      <c r="B88" s="82"/>
      <c r="C88" s="82"/>
      <c r="D88" s="82"/>
      <c r="E88" s="216"/>
      <c r="F88" s="217" t="s">
        <v>87</v>
      </c>
      <c r="G88" s="217"/>
      <c r="H88" s="218" t="s">
        <v>100</v>
      </c>
      <c r="I88" s="219"/>
      <c r="J88" s="217" t="s">
        <v>101</v>
      </c>
      <c r="K88" s="217"/>
      <c r="L88" s="217" t="s">
        <v>102</v>
      </c>
      <c r="M88" s="217"/>
      <c r="N88" s="217" t="s">
        <v>103</v>
      </c>
      <c r="O88" s="220"/>
    </row>
    <row r="89" spans="1:15" s="89" customFormat="1" x14ac:dyDescent="0.2">
      <c r="A89" s="81"/>
      <c r="B89" s="82"/>
      <c r="C89" s="82"/>
      <c r="D89" s="82"/>
      <c r="E89" s="216"/>
      <c r="F89" s="39" t="s">
        <v>104</v>
      </c>
      <c r="G89" s="39" t="s">
        <v>105</v>
      </c>
      <c r="H89" s="221" t="s">
        <v>104</v>
      </c>
      <c r="I89" s="222" t="s">
        <v>105</v>
      </c>
      <c r="J89" s="39" t="s">
        <v>104</v>
      </c>
      <c r="K89" s="39" t="s">
        <v>105</v>
      </c>
      <c r="L89" s="39" t="s">
        <v>104</v>
      </c>
      <c r="M89" s="39" t="s">
        <v>105</v>
      </c>
      <c r="N89" s="39" t="s">
        <v>104</v>
      </c>
      <c r="O89" s="41" t="s">
        <v>105</v>
      </c>
    </row>
    <row r="90" spans="1:15" x14ac:dyDescent="0.2">
      <c r="A90" s="223" t="s">
        <v>48</v>
      </c>
      <c r="B90" s="25" t="s">
        <v>48</v>
      </c>
      <c r="C90" s="25"/>
      <c r="D90" s="25"/>
      <c r="E90" s="25"/>
      <c r="F90" s="224">
        <v>30</v>
      </c>
      <c r="G90" s="224">
        <v>26</v>
      </c>
      <c r="H90" s="225">
        <v>248262.9</v>
      </c>
      <c r="I90" s="225">
        <v>210845.87</v>
      </c>
      <c r="J90" s="226">
        <v>4.0000000000000001E-3</v>
      </c>
      <c r="K90" s="227">
        <v>3.3999999999999998E-3</v>
      </c>
      <c r="L90" s="228">
        <v>5.96</v>
      </c>
      <c r="M90" s="228">
        <v>5.82</v>
      </c>
      <c r="N90" s="228">
        <v>120</v>
      </c>
      <c r="O90" s="229">
        <v>120</v>
      </c>
    </row>
    <row r="91" spans="1:15" x14ac:dyDescent="0.2">
      <c r="A91" s="223" t="s">
        <v>50</v>
      </c>
      <c r="B91" s="25" t="s">
        <v>50</v>
      </c>
      <c r="C91" s="25"/>
      <c r="D91" s="25"/>
      <c r="E91" s="25"/>
      <c r="F91" s="224">
        <v>2</v>
      </c>
      <c r="G91" s="224">
        <v>4</v>
      </c>
      <c r="H91" s="225">
        <v>13202.41</v>
      </c>
      <c r="I91" s="225">
        <v>37906.29</v>
      </c>
      <c r="J91" s="226">
        <v>2.0000000000000001E-4</v>
      </c>
      <c r="K91" s="230">
        <v>5.9999999999999995E-4</v>
      </c>
      <c r="L91" s="231">
        <v>2.84</v>
      </c>
      <c r="M91" s="231">
        <v>6.8</v>
      </c>
      <c r="N91" s="231">
        <v>119</v>
      </c>
      <c r="O91" s="232">
        <v>120</v>
      </c>
    </row>
    <row r="92" spans="1:15" x14ac:dyDescent="0.2">
      <c r="A92" s="223" t="s">
        <v>55</v>
      </c>
      <c r="B92" s="25" t="s">
        <v>55</v>
      </c>
      <c r="C92" s="25"/>
      <c r="D92" s="25"/>
      <c r="E92" s="25"/>
      <c r="F92" s="224"/>
      <c r="G92" s="224"/>
      <c r="H92" s="225"/>
      <c r="I92" s="225"/>
      <c r="J92" s="230"/>
      <c r="K92" s="230"/>
      <c r="L92" s="231"/>
      <c r="M92" s="231"/>
      <c r="N92" s="231"/>
      <c r="O92" s="232"/>
    </row>
    <row r="93" spans="1:15" x14ac:dyDescent="0.2">
      <c r="A93" s="223" t="str">
        <f t="shared" ref="A93:A99" si="1">+$B$92&amp;B93</f>
        <v>RepaymentCurrent</v>
      </c>
      <c r="B93" s="25" t="s">
        <v>106</v>
      </c>
      <c r="C93" s="25"/>
      <c r="D93" s="25"/>
      <c r="E93" s="25"/>
      <c r="F93" s="224">
        <v>11233</v>
      </c>
      <c r="G93" s="224">
        <v>11117</v>
      </c>
      <c r="H93" s="225">
        <v>44201128.920000002</v>
      </c>
      <c r="I93" s="225">
        <v>44258884.520000003</v>
      </c>
      <c r="J93" s="226">
        <v>0.70989999999999998</v>
      </c>
      <c r="K93" s="230">
        <v>0.7198</v>
      </c>
      <c r="L93" s="231">
        <v>5.63</v>
      </c>
      <c r="M93" s="231">
        <v>5.63</v>
      </c>
      <c r="N93" s="231">
        <v>165.77</v>
      </c>
      <c r="O93" s="232">
        <v>165.99</v>
      </c>
    </row>
    <row r="94" spans="1:15" x14ac:dyDescent="0.2">
      <c r="A94" s="223" t="str">
        <f t="shared" si="1"/>
        <v>Repayment31-60 Days Delinquent</v>
      </c>
      <c r="B94" s="233" t="s">
        <v>107</v>
      </c>
      <c r="C94" s="25"/>
      <c r="D94" s="25"/>
      <c r="E94" s="25"/>
      <c r="F94" s="224">
        <v>400</v>
      </c>
      <c r="G94" s="224">
        <v>419</v>
      </c>
      <c r="H94" s="225">
        <v>2088388.17</v>
      </c>
      <c r="I94" s="225">
        <v>1580293.1200000001</v>
      </c>
      <c r="J94" s="226">
        <v>3.3500000000000002E-2</v>
      </c>
      <c r="K94" s="230">
        <v>2.5700000000000001E-2</v>
      </c>
      <c r="L94" s="231">
        <v>5.67</v>
      </c>
      <c r="M94" s="231">
        <v>5.6</v>
      </c>
      <c r="N94" s="231">
        <v>148.08000000000001</v>
      </c>
      <c r="O94" s="232">
        <v>145.03</v>
      </c>
    </row>
    <row r="95" spans="1:15" x14ac:dyDescent="0.2">
      <c r="A95" s="223" t="str">
        <f t="shared" si="1"/>
        <v>Repayment61-90 Days Delinquent</v>
      </c>
      <c r="B95" s="233" t="s">
        <v>108</v>
      </c>
      <c r="C95" s="25"/>
      <c r="D95" s="25"/>
      <c r="E95" s="25"/>
      <c r="F95" s="224">
        <v>200</v>
      </c>
      <c r="G95" s="224">
        <v>254</v>
      </c>
      <c r="H95" s="225">
        <v>723705.01</v>
      </c>
      <c r="I95" s="225">
        <v>1195190.6499999999</v>
      </c>
      <c r="J95" s="226">
        <v>1.1599999999999999E-2</v>
      </c>
      <c r="K95" s="230">
        <v>1.9400000000000001E-2</v>
      </c>
      <c r="L95" s="231">
        <v>5.74</v>
      </c>
      <c r="M95" s="231">
        <v>6.15</v>
      </c>
      <c r="N95" s="231">
        <v>135.16</v>
      </c>
      <c r="O95" s="232">
        <v>160.21</v>
      </c>
    </row>
    <row r="96" spans="1:15" x14ac:dyDescent="0.2">
      <c r="A96" s="223" t="str">
        <f t="shared" si="1"/>
        <v>Repayment91-120 Days Delinquent</v>
      </c>
      <c r="B96" s="233" t="s">
        <v>109</v>
      </c>
      <c r="C96" s="25"/>
      <c r="D96" s="25"/>
      <c r="E96" s="25"/>
      <c r="F96" s="224">
        <v>147</v>
      </c>
      <c r="G96" s="224">
        <v>143</v>
      </c>
      <c r="H96" s="225">
        <v>657955.83999999997</v>
      </c>
      <c r="I96" s="225">
        <v>717365.7</v>
      </c>
      <c r="J96" s="226">
        <v>1.06E-2</v>
      </c>
      <c r="K96" s="230">
        <v>1.17E-2</v>
      </c>
      <c r="L96" s="231">
        <v>5.82</v>
      </c>
      <c r="M96" s="231">
        <v>5.29</v>
      </c>
      <c r="N96" s="231">
        <v>169.07</v>
      </c>
      <c r="O96" s="232">
        <v>135.56</v>
      </c>
    </row>
    <row r="97" spans="1:25" x14ac:dyDescent="0.2">
      <c r="A97" s="223" t="str">
        <f t="shared" si="1"/>
        <v>Repayment121-180 Days Delinquent</v>
      </c>
      <c r="B97" s="233" t="s">
        <v>110</v>
      </c>
      <c r="C97" s="25"/>
      <c r="D97" s="25"/>
      <c r="E97" s="25"/>
      <c r="F97" s="224">
        <v>228</v>
      </c>
      <c r="G97" s="224">
        <v>199</v>
      </c>
      <c r="H97" s="225">
        <v>1105441.1100000001</v>
      </c>
      <c r="I97" s="225">
        <v>793828.18</v>
      </c>
      <c r="J97" s="226">
        <v>1.78E-2</v>
      </c>
      <c r="K97" s="230">
        <v>1.29E-2</v>
      </c>
      <c r="L97" s="231">
        <v>5.8</v>
      </c>
      <c r="M97" s="231">
        <v>5.45</v>
      </c>
      <c r="N97" s="231">
        <v>173.23</v>
      </c>
      <c r="O97" s="232">
        <v>172.89</v>
      </c>
    </row>
    <row r="98" spans="1:25" x14ac:dyDescent="0.2">
      <c r="A98" s="223" t="str">
        <f t="shared" si="1"/>
        <v>Repayment181-270 Days Delinquent</v>
      </c>
      <c r="B98" s="233" t="s">
        <v>111</v>
      </c>
      <c r="C98" s="25"/>
      <c r="D98" s="25"/>
      <c r="E98" s="25"/>
      <c r="F98" s="224">
        <v>232</v>
      </c>
      <c r="G98" s="224">
        <v>232</v>
      </c>
      <c r="H98" s="225">
        <v>835035.5</v>
      </c>
      <c r="I98" s="225">
        <v>1014496.92</v>
      </c>
      <c r="J98" s="226">
        <v>1.34E-2</v>
      </c>
      <c r="K98" s="230">
        <v>1.6500000000000001E-2</v>
      </c>
      <c r="L98" s="231">
        <v>5.75</v>
      </c>
      <c r="M98" s="231">
        <v>5.97</v>
      </c>
      <c r="N98" s="231">
        <v>143.18</v>
      </c>
      <c r="O98" s="232">
        <v>145.44999999999999</v>
      </c>
    </row>
    <row r="99" spans="1:25" x14ac:dyDescent="0.2">
      <c r="A99" s="223" t="str">
        <f t="shared" si="1"/>
        <v>Repayment271+ Days Delinquent</v>
      </c>
      <c r="B99" s="233" t="s">
        <v>112</v>
      </c>
      <c r="C99" s="25"/>
      <c r="D99" s="25"/>
      <c r="E99" s="25"/>
      <c r="F99" s="224">
        <v>89</v>
      </c>
      <c r="G99" s="224">
        <v>83</v>
      </c>
      <c r="H99" s="225">
        <v>296496.52</v>
      </c>
      <c r="I99" s="225">
        <v>327961.63</v>
      </c>
      <c r="J99" s="226">
        <v>4.7999999999999996E-3</v>
      </c>
      <c r="K99" s="230">
        <v>5.3E-3</v>
      </c>
      <c r="L99" s="231">
        <v>5.55</v>
      </c>
      <c r="M99" s="231">
        <v>5.82</v>
      </c>
      <c r="N99" s="231">
        <v>103.4</v>
      </c>
      <c r="O99" s="232">
        <v>188.83</v>
      </c>
    </row>
    <row r="100" spans="1:25" x14ac:dyDescent="0.2">
      <c r="A100" s="234" t="s">
        <v>113</v>
      </c>
      <c r="B100" s="235" t="s">
        <v>113</v>
      </c>
      <c r="C100" s="235"/>
      <c r="D100" s="235"/>
      <c r="E100" s="235"/>
      <c r="F100" s="236">
        <v>12529</v>
      </c>
      <c r="G100" s="236">
        <v>12447</v>
      </c>
      <c r="H100" s="237">
        <v>49908151.07</v>
      </c>
      <c r="I100" s="237">
        <v>49888020.719999999</v>
      </c>
      <c r="J100" s="238">
        <v>0.80149999999999999</v>
      </c>
      <c r="K100" s="239">
        <v>0.81130000000000002</v>
      </c>
      <c r="L100" s="240">
        <v>5.64</v>
      </c>
      <c r="M100" s="240">
        <v>5.64</v>
      </c>
      <c r="N100" s="240">
        <v>164.05</v>
      </c>
      <c r="O100" s="241">
        <v>164.59</v>
      </c>
    </row>
    <row r="101" spans="1:25" x14ac:dyDescent="0.2">
      <c r="A101" s="223" t="s">
        <v>52</v>
      </c>
      <c r="B101" s="25" t="s">
        <v>52</v>
      </c>
      <c r="C101" s="25"/>
      <c r="D101" s="25"/>
      <c r="E101" s="25"/>
      <c r="F101" s="224">
        <v>1533</v>
      </c>
      <c r="G101" s="224">
        <v>1415</v>
      </c>
      <c r="H101" s="225">
        <v>7807417.0899999999</v>
      </c>
      <c r="I101" s="225">
        <v>7263088.6299999999</v>
      </c>
      <c r="J101" s="226">
        <v>0.12540000000000001</v>
      </c>
      <c r="K101" s="230">
        <v>0.1181</v>
      </c>
      <c r="L101" s="231">
        <v>5.82</v>
      </c>
      <c r="M101" s="231">
        <v>5.78</v>
      </c>
      <c r="N101" s="231">
        <v>156.82</v>
      </c>
      <c r="O101" s="232">
        <v>165.61</v>
      </c>
    </row>
    <row r="102" spans="1:25" x14ac:dyDescent="0.2">
      <c r="A102" s="223" t="s">
        <v>51</v>
      </c>
      <c r="B102" s="25" t="s">
        <v>51</v>
      </c>
      <c r="C102" s="25"/>
      <c r="D102" s="25"/>
      <c r="E102" s="25"/>
      <c r="F102" s="224">
        <v>891</v>
      </c>
      <c r="G102" s="224">
        <v>818</v>
      </c>
      <c r="H102" s="225">
        <v>3839861.3</v>
      </c>
      <c r="I102" s="225">
        <v>3546001.37</v>
      </c>
      <c r="J102" s="226">
        <v>6.1699999999999998E-2</v>
      </c>
      <c r="K102" s="230">
        <v>5.7700000000000001E-2</v>
      </c>
      <c r="L102" s="231">
        <v>5.33</v>
      </c>
      <c r="M102" s="231">
        <v>5.39</v>
      </c>
      <c r="N102" s="231">
        <v>142.41999999999999</v>
      </c>
      <c r="O102" s="232">
        <v>146.62</v>
      </c>
    </row>
    <row r="103" spans="1:25" x14ac:dyDescent="0.2">
      <c r="A103" s="223" t="s">
        <v>57</v>
      </c>
      <c r="B103" s="25" t="s">
        <v>57</v>
      </c>
      <c r="C103" s="25"/>
      <c r="D103" s="25"/>
      <c r="E103" s="25"/>
      <c r="F103" s="224">
        <v>118</v>
      </c>
      <c r="G103" s="224">
        <v>141</v>
      </c>
      <c r="H103" s="225">
        <v>383660.5</v>
      </c>
      <c r="I103" s="225">
        <v>480876.03</v>
      </c>
      <c r="J103" s="242">
        <v>6.1999999999999998E-3</v>
      </c>
      <c r="K103" s="230">
        <v>7.7999999999999996E-3</v>
      </c>
      <c r="L103" s="231">
        <v>5.48</v>
      </c>
      <c r="M103" s="231">
        <v>5.51</v>
      </c>
      <c r="N103" s="231">
        <v>197.47</v>
      </c>
      <c r="O103" s="232">
        <v>149.13</v>
      </c>
      <c r="P103" s="243"/>
      <c r="Q103" s="243"/>
      <c r="R103" s="243"/>
      <c r="S103" s="243"/>
      <c r="T103" s="244"/>
      <c r="U103" s="244"/>
      <c r="V103" s="31"/>
      <c r="W103" s="31"/>
      <c r="X103" s="31"/>
      <c r="Y103" s="31"/>
    </row>
    <row r="104" spans="1:25" x14ac:dyDescent="0.2">
      <c r="A104" s="223" t="s">
        <v>59</v>
      </c>
      <c r="B104" s="25" t="s">
        <v>59</v>
      </c>
      <c r="C104" s="25"/>
      <c r="D104" s="25"/>
      <c r="E104" s="25"/>
      <c r="F104" s="224">
        <v>10</v>
      </c>
      <c r="G104" s="224">
        <v>10</v>
      </c>
      <c r="H104" s="225">
        <v>64208.13</v>
      </c>
      <c r="I104" s="225">
        <v>64356.72</v>
      </c>
      <c r="J104" s="242">
        <v>1E-3</v>
      </c>
      <c r="K104" s="230">
        <v>1E-3</v>
      </c>
      <c r="L104" s="231">
        <v>5.95</v>
      </c>
      <c r="M104" s="231">
        <v>5.95</v>
      </c>
      <c r="N104" s="231">
        <v>58.89</v>
      </c>
      <c r="O104" s="232">
        <v>57.88</v>
      </c>
    </row>
    <row r="105" spans="1:25" x14ac:dyDescent="0.2">
      <c r="A105" s="57"/>
      <c r="B105" s="65" t="s">
        <v>95</v>
      </c>
      <c r="C105" s="142"/>
      <c r="D105" s="142"/>
      <c r="E105" s="94"/>
      <c r="F105" s="245">
        <v>15113</v>
      </c>
      <c r="G105" s="245">
        <v>14861</v>
      </c>
      <c r="H105" s="246">
        <v>62264763.399999999</v>
      </c>
      <c r="I105" s="246">
        <v>61491095.630000003</v>
      </c>
      <c r="J105" s="247"/>
      <c r="K105" s="247"/>
      <c r="L105" s="248">
        <v>5.64</v>
      </c>
      <c r="M105" s="248">
        <v>5.65</v>
      </c>
      <c r="N105" s="248">
        <v>161.72</v>
      </c>
      <c r="O105" s="249">
        <v>163.26</v>
      </c>
    </row>
    <row r="106" spans="1:25" s="76" customFormat="1" ht="11.25" x14ac:dyDescent="0.2">
      <c r="A106" s="213"/>
      <c r="B106" s="73"/>
      <c r="C106" s="73"/>
      <c r="D106" s="73"/>
      <c r="E106" s="73"/>
      <c r="F106" s="250"/>
      <c r="G106" s="250"/>
      <c r="H106" s="250"/>
      <c r="I106" s="250"/>
      <c r="J106" s="251"/>
      <c r="K106" s="251"/>
      <c r="L106" s="250"/>
      <c r="M106" s="250"/>
      <c r="N106" s="250"/>
      <c r="O106" s="252"/>
    </row>
    <row r="107" spans="1:25" s="76" customFormat="1" ht="12" thickBot="1" x14ac:dyDescent="0.25">
      <c r="A107" s="77"/>
      <c r="B107" s="78"/>
      <c r="C107" s="78"/>
      <c r="D107" s="78"/>
      <c r="E107" s="78"/>
      <c r="F107" s="253"/>
      <c r="G107" s="253"/>
      <c r="H107" s="253"/>
      <c r="I107" s="253"/>
      <c r="J107" s="254"/>
      <c r="K107" s="254"/>
      <c r="L107" s="253"/>
      <c r="M107" s="253"/>
      <c r="N107" s="253"/>
      <c r="O107" s="255"/>
    </row>
    <row r="108" spans="1:25" ht="12.75" customHeight="1" thickBot="1" x14ac:dyDescent="0.25">
      <c r="A108" s="79"/>
      <c r="B108" s="25"/>
      <c r="C108" s="25"/>
      <c r="D108" s="25"/>
      <c r="E108" s="25"/>
      <c r="F108" s="256"/>
      <c r="G108" s="256"/>
      <c r="H108" s="256"/>
      <c r="I108" s="256"/>
      <c r="J108" s="256"/>
      <c r="K108" s="256"/>
      <c r="L108" s="256"/>
      <c r="M108" s="256"/>
      <c r="N108" s="155"/>
      <c r="O108" s="155"/>
    </row>
    <row r="109" spans="1:25" ht="15.75" x14ac:dyDescent="0.25">
      <c r="A109" s="32" t="s">
        <v>114</v>
      </c>
      <c r="B109" s="34"/>
      <c r="C109" s="34"/>
      <c r="D109" s="34"/>
      <c r="E109" s="34"/>
      <c r="F109" s="257"/>
      <c r="G109" s="257"/>
      <c r="H109" s="257"/>
      <c r="I109" s="257"/>
      <c r="J109" s="257"/>
      <c r="K109" s="257"/>
      <c r="L109" s="257"/>
      <c r="M109" s="257"/>
      <c r="N109" s="257"/>
      <c r="O109" s="258"/>
    </row>
    <row r="110" spans="1:25" ht="6.75" customHeight="1" x14ac:dyDescent="0.2">
      <c r="A110" s="36"/>
      <c r="B110" s="25"/>
      <c r="C110" s="25"/>
      <c r="D110" s="25"/>
      <c r="E110" s="25"/>
      <c r="F110" s="256"/>
      <c r="G110" s="256"/>
      <c r="H110" s="256"/>
      <c r="I110" s="256"/>
      <c r="J110" s="256"/>
      <c r="K110" s="256"/>
      <c r="L110" s="256"/>
      <c r="M110" s="256"/>
      <c r="N110" s="256"/>
      <c r="O110" s="259"/>
    </row>
    <row r="111" spans="1:25" s="89" customFormat="1" x14ac:dyDescent="0.2">
      <c r="A111" s="81"/>
      <c r="B111" s="82"/>
      <c r="C111" s="82"/>
      <c r="D111" s="82"/>
      <c r="E111" s="216"/>
      <c r="F111" s="260" t="s">
        <v>87</v>
      </c>
      <c r="G111" s="260"/>
      <c r="H111" s="261" t="s">
        <v>100</v>
      </c>
      <c r="I111" s="262"/>
      <c r="J111" s="260" t="s">
        <v>101</v>
      </c>
      <c r="K111" s="260"/>
      <c r="L111" s="260" t="s">
        <v>102</v>
      </c>
      <c r="M111" s="260"/>
      <c r="N111" s="260" t="s">
        <v>103</v>
      </c>
      <c r="O111" s="263"/>
    </row>
    <row r="112" spans="1:25" s="89" customFormat="1" x14ac:dyDescent="0.2">
      <c r="A112" s="81"/>
      <c r="B112" s="82"/>
      <c r="C112" s="82"/>
      <c r="D112" s="82"/>
      <c r="E112" s="216"/>
      <c r="F112" s="264" t="s">
        <v>104</v>
      </c>
      <c r="G112" s="264" t="s">
        <v>105</v>
      </c>
      <c r="H112" s="265" t="s">
        <v>104</v>
      </c>
      <c r="I112" s="266" t="s">
        <v>105</v>
      </c>
      <c r="J112" s="264" t="s">
        <v>104</v>
      </c>
      <c r="K112" s="264" t="s">
        <v>105</v>
      </c>
      <c r="L112" s="264" t="s">
        <v>104</v>
      </c>
      <c r="M112" s="264" t="s">
        <v>105</v>
      </c>
      <c r="N112" s="264" t="s">
        <v>104</v>
      </c>
      <c r="O112" s="267" t="s">
        <v>105</v>
      </c>
    </row>
    <row r="113" spans="1:16" x14ac:dyDescent="0.2">
      <c r="A113" s="36"/>
      <c r="B113" s="25" t="s">
        <v>115</v>
      </c>
      <c r="C113" s="25"/>
      <c r="D113" s="25"/>
      <c r="E113" s="25"/>
      <c r="F113" s="268">
        <v>11233</v>
      </c>
      <c r="G113" s="268">
        <v>11117</v>
      </c>
      <c r="H113" s="269">
        <v>44201128.920000002</v>
      </c>
      <c r="I113" s="270">
        <v>44258884.520000003</v>
      </c>
      <c r="J113" s="230">
        <v>0.88560000000000005</v>
      </c>
      <c r="K113" s="230">
        <v>0.88719999999999999</v>
      </c>
      <c r="L113" s="271">
        <v>5.63</v>
      </c>
      <c r="M113" s="271">
        <v>5.63</v>
      </c>
      <c r="N113" s="269">
        <v>165.77</v>
      </c>
      <c r="O113" s="272">
        <v>165.99</v>
      </c>
    </row>
    <row r="114" spans="1:16" x14ac:dyDescent="0.2">
      <c r="A114" s="36"/>
      <c r="B114" s="25" t="s">
        <v>116</v>
      </c>
      <c r="C114" s="25"/>
      <c r="D114" s="25"/>
      <c r="E114" s="25"/>
      <c r="F114" s="268">
        <v>400</v>
      </c>
      <c r="G114" s="268">
        <v>419</v>
      </c>
      <c r="H114" s="269">
        <v>2088388.17</v>
      </c>
      <c r="I114" s="273">
        <v>1580293.1200000001</v>
      </c>
      <c r="J114" s="230">
        <v>4.1799999999999997E-2</v>
      </c>
      <c r="K114" s="230">
        <v>3.1699999999999999E-2</v>
      </c>
      <c r="L114" s="271">
        <v>5.67</v>
      </c>
      <c r="M114" s="271">
        <v>5.6</v>
      </c>
      <c r="N114" s="269">
        <v>148.08000000000001</v>
      </c>
      <c r="O114" s="274">
        <v>145.03</v>
      </c>
    </row>
    <row r="115" spans="1:16" x14ac:dyDescent="0.2">
      <c r="A115" s="36"/>
      <c r="B115" s="25" t="s">
        <v>117</v>
      </c>
      <c r="C115" s="25"/>
      <c r="D115" s="25"/>
      <c r="E115" s="25"/>
      <c r="F115" s="268">
        <v>200</v>
      </c>
      <c r="G115" s="268">
        <v>254</v>
      </c>
      <c r="H115" s="269">
        <v>723705.01</v>
      </c>
      <c r="I115" s="273">
        <v>1195190.6499999999</v>
      </c>
      <c r="J115" s="230">
        <v>1.4500000000000001E-2</v>
      </c>
      <c r="K115" s="230">
        <v>2.4E-2</v>
      </c>
      <c r="L115" s="271">
        <v>5.74</v>
      </c>
      <c r="M115" s="271">
        <v>6.15</v>
      </c>
      <c r="N115" s="269">
        <v>135.16</v>
      </c>
      <c r="O115" s="274">
        <v>160.21</v>
      </c>
    </row>
    <row r="116" spans="1:16" x14ac:dyDescent="0.2">
      <c r="A116" s="36"/>
      <c r="B116" s="25" t="s">
        <v>118</v>
      </c>
      <c r="C116" s="25"/>
      <c r="D116" s="25"/>
      <c r="E116" s="25"/>
      <c r="F116" s="268">
        <v>147</v>
      </c>
      <c r="G116" s="268">
        <v>143</v>
      </c>
      <c r="H116" s="269">
        <v>657955.83999999997</v>
      </c>
      <c r="I116" s="273">
        <v>717365.7</v>
      </c>
      <c r="J116" s="230">
        <v>1.32E-2</v>
      </c>
      <c r="K116" s="230">
        <v>1.44E-2</v>
      </c>
      <c r="L116" s="271">
        <v>5.82</v>
      </c>
      <c r="M116" s="271">
        <v>5.29</v>
      </c>
      <c r="N116" s="269">
        <v>169.07</v>
      </c>
      <c r="O116" s="274">
        <v>135.56</v>
      </c>
    </row>
    <row r="117" spans="1:16" x14ac:dyDescent="0.2">
      <c r="A117" s="36"/>
      <c r="B117" s="25" t="s">
        <v>119</v>
      </c>
      <c r="C117" s="25"/>
      <c r="D117" s="25"/>
      <c r="E117" s="25"/>
      <c r="F117" s="268">
        <v>228</v>
      </c>
      <c r="G117" s="268">
        <v>199</v>
      </c>
      <c r="H117" s="269">
        <v>1105441.1100000001</v>
      </c>
      <c r="I117" s="273">
        <v>793828.18</v>
      </c>
      <c r="J117" s="230">
        <v>2.2100000000000002E-2</v>
      </c>
      <c r="K117" s="230">
        <v>1.5900000000000001E-2</v>
      </c>
      <c r="L117" s="271">
        <v>5.8</v>
      </c>
      <c r="M117" s="271">
        <v>5.45</v>
      </c>
      <c r="N117" s="269">
        <v>173.23</v>
      </c>
      <c r="O117" s="274">
        <v>172.89</v>
      </c>
    </row>
    <row r="118" spans="1:16" x14ac:dyDescent="0.2">
      <c r="A118" s="36"/>
      <c r="B118" s="25" t="s">
        <v>120</v>
      </c>
      <c r="C118" s="25"/>
      <c r="D118" s="25"/>
      <c r="E118" s="25"/>
      <c r="F118" s="268">
        <v>232</v>
      </c>
      <c r="G118" s="268">
        <v>232</v>
      </c>
      <c r="H118" s="269">
        <v>835035.5</v>
      </c>
      <c r="I118" s="273">
        <v>1014496.92</v>
      </c>
      <c r="J118" s="230">
        <v>1.67E-2</v>
      </c>
      <c r="K118" s="230">
        <v>2.0299999999999999E-2</v>
      </c>
      <c r="L118" s="271">
        <v>5.75</v>
      </c>
      <c r="M118" s="275">
        <v>5.97</v>
      </c>
      <c r="N118" s="269">
        <v>143.18</v>
      </c>
      <c r="O118" s="274">
        <v>145.44999999999999</v>
      </c>
    </row>
    <row r="119" spans="1:16" x14ac:dyDescent="0.2">
      <c r="A119" s="36"/>
      <c r="B119" s="25" t="s">
        <v>121</v>
      </c>
      <c r="C119" s="25"/>
      <c r="D119" s="25"/>
      <c r="E119" s="25"/>
      <c r="F119" s="268">
        <v>89</v>
      </c>
      <c r="G119" s="268">
        <v>83</v>
      </c>
      <c r="H119" s="269">
        <v>296496.52</v>
      </c>
      <c r="I119" s="273">
        <v>327961.63</v>
      </c>
      <c r="J119" s="230">
        <v>5.8999999999999999E-3</v>
      </c>
      <c r="K119" s="230">
        <v>6.6E-3</v>
      </c>
      <c r="L119" s="271">
        <v>5.55</v>
      </c>
      <c r="M119" s="271">
        <v>5.82</v>
      </c>
      <c r="N119" s="269">
        <v>103.4</v>
      </c>
      <c r="O119" s="274">
        <v>188.83</v>
      </c>
    </row>
    <row r="120" spans="1:16" x14ac:dyDescent="0.2">
      <c r="A120" s="57"/>
      <c r="B120" s="65" t="s">
        <v>122</v>
      </c>
      <c r="C120" s="142"/>
      <c r="D120" s="142"/>
      <c r="E120" s="94"/>
      <c r="F120" s="276">
        <v>12529</v>
      </c>
      <c r="G120" s="276">
        <v>12447</v>
      </c>
      <c r="H120" s="246">
        <v>49908151.07</v>
      </c>
      <c r="I120" s="246">
        <v>49888020.719999999</v>
      </c>
      <c r="J120" s="247"/>
      <c r="K120" s="247"/>
      <c r="L120" s="277">
        <v>5.64</v>
      </c>
      <c r="M120" s="278">
        <v>5.64</v>
      </c>
      <c r="N120" s="246">
        <v>164.05</v>
      </c>
      <c r="O120" s="279">
        <v>164.59</v>
      </c>
    </row>
    <row r="121" spans="1:16" s="76" customFormat="1" ht="11.25" x14ac:dyDescent="0.2">
      <c r="A121" s="72"/>
      <c r="B121" s="74"/>
      <c r="C121" s="74"/>
      <c r="D121" s="74"/>
      <c r="E121" s="74"/>
      <c r="F121" s="280"/>
      <c r="G121" s="280"/>
      <c r="H121" s="280"/>
      <c r="I121" s="280"/>
      <c r="J121" s="281"/>
      <c r="K121" s="281"/>
      <c r="L121" s="280"/>
      <c r="M121" s="280"/>
      <c r="N121" s="280"/>
      <c r="O121" s="282"/>
    </row>
    <row r="122" spans="1:16" s="76" customFormat="1" ht="12" thickBot="1" x14ac:dyDescent="0.25">
      <c r="A122" s="77"/>
      <c r="B122" s="78"/>
      <c r="C122" s="78"/>
      <c r="D122" s="78"/>
      <c r="E122" s="78"/>
      <c r="F122" s="253"/>
      <c r="G122" s="253"/>
      <c r="H122" s="253"/>
      <c r="I122" s="253"/>
      <c r="J122" s="254"/>
      <c r="K122" s="254"/>
      <c r="L122" s="253"/>
      <c r="M122" s="253"/>
      <c r="N122" s="253"/>
      <c r="O122" s="255"/>
    </row>
    <row r="123" spans="1:16" ht="12.75" customHeight="1" thickBot="1" x14ac:dyDescent="0.25">
      <c r="A123" s="283"/>
      <c r="B123" s="34"/>
      <c r="C123" s="34"/>
      <c r="D123" s="34"/>
      <c r="E123" s="34"/>
      <c r="F123" s="256"/>
      <c r="G123" s="256"/>
      <c r="H123" s="256"/>
      <c r="I123" s="256"/>
      <c r="J123" s="256"/>
      <c r="K123" s="256"/>
      <c r="L123" s="256"/>
      <c r="M123" s="256"/>
      <c r="N123" s="155"/>
      <c r="O123" s="155"/>
      <c r="P123" s="25"/>
    </row>
    <row r="124" spans="1:16" ht="15.75" x14ac:dyDescent="0.25">
      <c r="A124" s="32" t="s">
        <v>123</v>
      </c>
      <c r="B124" s="34"/>
      <c r="C124" s="34"/>
      <c r="D124" s="34"/>
      <c r="E124" s="34"/>
      <c r="F124" s="257"/>
      <c r="G124" s="257"/>
      <c r="H124" s="257"/>
      <c r="I124" s="257"/>
      <c r="J124" s="257"/>
      <c r="K124" s="257"/>
      <c r="L124" s="257"/>
      <c r="M124" s="257"/>
      <c r="N124" s="257"/>
      <c r="O124" s="258"/>
    </row>
    <row r="125" spans="1:16" ht="6.75" customHeight="1" x14ac:dyDescent="0.2">
      <c r="A125" s="36"/>
      <c r="B125" s="25"/>
      <c r="C125" s="25"/>
      <c r="D125" s="142"/>
      <c r="E125" s="25"/>
      <c r="F125" s="256"/>
      <c r="G125" s="256"/>
      <c r="H125" s="256"/>
      <c r="I125" s="256"/>
      <c r="J125" s="256"/>
      <c r="K125" s="256"/>
      <c r="L125" s="256"/>
      <c r="M125" s="256"/>
      <c r="N125" s="256"/>
      <c r="O125" s="259"/>
    </row>
    <row r="126" spans="1:16" ht="12.75" customHeight="1" x14ac:dyDescent="0.2">
      <c r="A126" s="38"/>
      <c r="B126" s="193"/>
      <c r="C126" s="193"/>
      <c r="D126" s="142"/>
      <c r="E126" s="193"/>
      <c r="F126" s="284" t="s">
        <v>87</v>
      </c>
      <c r="G126" s="285"/>
      <c r="H126" s="261" t="s">
        <v>100</v>
      </c>
      <c r="I126" s="262"/>
      <c r="J126" s="284" t="s">
        <v>101</v>
      </c>
      <c r="K126" s="285"/>
      <c r="L126" s="284" t="s">
        <v>102</v>
      </c>
      <c r="M126" s="285"/>
      <c r="N126" s="284" t="s">
        <v>103</v>
      </c>
      <c r="O126" s="286"/>
    </row>
    <row r="127" spans="1:16" x14ac:dyDescent="0.2">
      <c r="A127" s="38"/>
      <c r="B127" s="193"/>
      <c r="C127" s="193"/>
      <c r="D127" s="142"/>
      <c r="E127" s="193"/>
      <c r="F127" s="264" t="s">
        <v>104</v>
      </c>
      <c r="G127" s="264" t="s">
        <v>105</v>
      </c>
      <c r="H127" s="264" t="s">
        <v>104</v>
      </c>
      <c r="I127" s="287" t="s">
        <v>105</v>
      </c>
      <c r="J127" s="264" t="s">
        <v>104</v>
      </c>
      <c r="K127" s="264" t="s">
        <v>105</v>
      </c>
      <c r="L127" s="264" t="s">
        <v>104</v>
      </c>
      <c r="M127" s="264" t="s">
        <v>105</v>
      </c>
      <c r="N127" s="264" t="s">
        <v>104</v>
      </c>
      <c r="O127" s="267" t="s">
        <v>105</v>
      </c>
    </row>
    <row r="128" spans="1:16" x14ac:dyDescent="0.2">
      <c r="A128" s="36"/>
      <c r="B128" s="25" t="s">
        <v>124</v>
      </c>
      <c r="C128" s="25"/>
      <c r="D128" s="25"/>
      <c r="E128" s="25"/>
      <c r="F128" s="224">
        <v>263</v>
      </c>
      <c r="G128" s="224">
        <v>257</v>
      </c>
      <c r="H128" s="231">
        <v>3816920.2</v>
      </c>
      <c r="I128" s="231">
        <v>3799266.7</v>
      </c>
      <c r="J128" s="230">
        <v>6.13E-2</v>
      </c>
      <c r="K128" s="230">
        <v>6.1800000000000001E-2</v>
      </c>
      <c r="L128" s="231">
        <v>4.67</v>
      </c>
      <c r="M128" s="231">
        <v>4.68</v>
      </c>
      <c r="N128" s="231">
        <v>165.22</v>
      </c>
      <c r="O128" s="232">
        <v>167.86</v>
      </c>
    </row>
    <row r="129" spans="1:17" x14ac:dyDescent="0.2">
      <c r="A129" s="36"/>
      <c r="B129" s="25" t="s">
        <v>125</v>
      </c>
      <c r="C129" s="25"/>
      <c r="D129" s="25"/>
      <c r="E129" s="25"/>
      <c r="F129" s="224">
        <v>276</v>
      </c>
      <c r="G129" s="224">
        <v>270</v>
      </c>
      <c r="H129" s="231">
        <v>4985806.46</v>
      </c>
      <c r="I129" s="231">
        <v>4880836.63</v>
      </c>
      <c r="J129" s="230">
        <v>8.0100000000000005E-2</v>
      </c>
      <c r="K129" s="230">
        <v>7.9399999999999998E-2</v>
      </c>
      <c r="L129" s="231">
        <v>5.03</v>
      </c>
      <c r="M129" s="231">
        <v>5</v>
      </c>
      <c r="N129" s="231">
        <v>170.71</v>
      </c>
      <c r="O129" s="232">
        <v>172.45</v>
      </c>
    </row>
    <row r="130" spans="1:17" x14ac:dyDescent="0.2">
      <c r="A130" s="36"/>
      <c r="B130" s="25" t="s">
        <v>126</v>
      </c>
      <c r="C130" s="25"/>
      <c r="D130" s="25"/>
      <c r="E130" s="25"/>
      <c r="F130" s="224">
        <v>8093</v>
      </c>
      <c r="G130" s="224">
        <v>7961</v>
      </c>
      <c r="H130" s="231">
        <v>21584845.640000001</v>
      </c>
      <c r="I130" s="231">
        <v>21314047.989999998</v>
      </c>
      <c r="J130" s="230">
        <v>0.34670000000000001</v>
      </c>
      <c r="K130" s="230">
        <v>0.34660000000000002</v>
      </c>
      <c r="L130" s="231">
        <v>5.4</v>
      </c>
      <c r="M130" s="231">
        <v>5.4</v>
      </c>
      <c r="N130" s="231">
        <v>137.72</v>
      </c>
      <c r="O130" s="232">
        <v>138.72</v>
      </c>
    </row>
    <row r="131" spans="1:17" x14ac:dyDescent="0.2">
      <c r="A131" s="36"/>
      <c r="B131" s="25" t="s">
        <v>127</v>
      </c>
      <c r="C131" s="25"/>
      <c r="D131" s="25"/>
      <c r="E131" s="25"/>
      <c r="F131" s="224">
        <v>6093</v>
      </c>
      <c r="G131" s="224">
        <v>5995</v>
      </c>
      <c r="H131" s="231">
        <v>26764047.739999998</v>
      </c>
      <c r="I131" s="231">
        <v>26447940.039999999</v>
      </c>
      <c r="J131" s="230">
        <v>0.42980000000000002</v>
      </c>
      <c r="K131" s="230">
        <v>0.43009999999999998</v>
      </c>
      <c r="L131" s="231">
        <v>5.65</v>
      </c>
      <c r="M131" s="231">
        <v>5.65</v>
      </c>
      <c r="N131" s="231">
        <v>173.06</v>
      </c>
      <c r="O131" s="232">
        <v>174.54</v>
      </c>
    </row>
    <row r="132" spans="1:17" x14ac:dyDescent="0.2">
      <c r="A132" s="36"/>
      <c r="B132" s="25" t="s">
        <v>128</v>
      </c>
      <c r="C132" s="25"/>
      <c r="D132" s="25"/>
      <c r="E132" s="25"/>
      <c r="F132" s="224">
        <v>383</v>
      </c>
      <c r="G132" s="224">
        <v>373</v>
      </c>
      <c r="H132" s="231">
        <v>5095240.6100000003</v>
      </c>
      <c r="I132" s="231">
        <v>5031110.5199999996</v>
      </c>
      <c r="J132" s="230">
        <v>8.1799999999999998E-2</v>
      </c>
      <c r="K132" s="230">
        <v>8.1799999999999998E-2</v>
      </c>
      <c r="L132" s="231">
        <v>7.99</v>
      </c>
      <c r="M132" s="231">
        <v>8</v>
      </c>
      <c r="N132" s="231">
        <v>192.01</v>
      </c>
      <c r="O132" s="232">
        <v>195.14</v>
      </c>
    </row>
    <row r="133" spans="1:17" x14ac:dyDescent="0.2">
      <c r="A133" s="36"/>
      <c r="B133" s="25" t="s">
        <v>129</v>
      </c>
      <c r="C133" s="25"/>
      <c r="D133" s="25"/>
      <c r="E133" s="25"/>
      <c r="F133" s="224">
        <v>5</v>
      </c>
      <c r="G133" s="224">
        <v>5</v>
      </c>
      <c r="H133" s="231">
        <v>17902.75</v>
      </c>
      <c r="I133" s="231">
        <v>17893.75</v>
      </c>
      <c r="J133" s="230">
        <v>2.9999999999999997E-4</v>
      </c>
      <c r="K133" s="230">
        <v>2.9999999999999997E-4</v>
      </c>
      <c r="L133" s="231">
        <v>5.94</v>
      </c>
      <c r="M133" s="231">
        <v>5.94</v>
      </c>
      <c r="N133" s="231">
        <v>267.43</v>
      </c>
      <c r="O133" s="232">
        <v>266.5</v>
      </c>
    </row>
    <row r="134" spans="1:17" x14ac:dyDescent="0.2">
      <c r="A134" s="57"/>
      <c r="B134" s="65" t="s">
        <v>130</v>
      </c>
      <c r="C134" s="142"/>
      <c r="D134" s="142"/>
      <c r="E134" s="142"/>
      <c r="F134" s="276">
        <v>15113</v>
      </c>
      <c r="G134" s="276">
        <v>14861</v>
      </c>
      <c r="H134" s="246">
        <v>62264763.399999999</v>
      </c>
      <c r="I134" s="246">
        <v>61491095.630000003</v>
      </c>
      <c r="J134" s="247"/>
      <c r="K134" s="247"/>
      <c r="L134" s="277">
        <v>5.64</v>
      </c>
      <c r="M134" s="278">
        <v>5.65</v>
      </c>
      <c r="N134" s="246">
        <v>161.72</v>
      </c>
      <c r="O134" s="279">
        <v>163.26</v>
      </c>
    </row>
    <row r="135" spans="1:17" s="76" customFormat="1" ht="11.25" x14ac:dyDescent="0.2">
      <c r="A135" s="72"/>
      <c r="B135" s="74"/>
      <c r="C135" s="74"/>
      <c r="D135" s="74"/>
      <c r="E135" s="74"/>
      <c r="F135" s="250"/>
      <c r="G135" s="250"/>
      <c r="H135" s="250"/>
      <c r="I135" s="250"/>
      <c r="J135" s="250"/>
      <c r="K135" s="250"/>
      <c r="L135" s="250"/>
      <c r="M135" s="250"/>
      <c r="N135" s="251"/>
      <c r="O135" s="288"/>
    </row>
    <row r="136" spans="1:17" s="76" customFormat="1" ht="12" thickBot="1" x14ac:dyDescent="0.25">
      <c r="A136" s="77"/>
      <c r="B136" s="78"/>
      <c r="C136" s="78"/>
      <c r="D136" s="78"/>
      <c r="E136" s="78"/>
      <c r="F136" s="253"/>
      <c r="G136" s="253"/>
      <c r="H136" s="253"/>
      <c r="I136" s="253"/>
      <c r="J136" s="253"/>
      <c r="K136" s="253"/>
      <c r="L136" s="253"/>
      <c r="M136" s="253"/>
      <c r="N136" s="253"/>
      <c r="O136" s="289"/>
    </row>
    <row r="137" spans="1:17" ht="13.5" thickBot="1" x14ac:dyDescent="0.25">
      <c r="D137" s="79"/>
      <c r="E137" s="79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</row>
    <row r="138" spans="1:17" ht="15.75" x14ac:dyDescent="0.25">
      <c r="A138" s="32" t="s">
        <v>131</v>
      </c>
      <c r="B138" s="34"/>
      <c r="C138" s="34"/>
      <c r="D138" s="290"/>
      <c r="E138" s="25"/>
      <c r="F138" s="257"/>
      <c r="G138" s="257"/>
      <c r="H138" s="257"/>
      <c r="I138" s="257"/>
      <c r="J138" s="257"/>
      <c r="K138" s="257"/>
      <c r="L138" s="257"/>
      <c r="M138" s="257"/>
      <c r="N138" s="257"/>
      <c r="O138" s="258"/>
    </row>
    <row r="139" spans="1:17" ht="6.75" customHeight="1" x14ac:dyDescent="0.2">
      <c r="A139" s="36"/>
      <c r="B139" s="25"/>
      <c r="C139" s="25"/>
      <c r="D139" s="25"/>
      <c r="E139" s="25"/>
      <c r="F139" s="256"/>
      <c r="G139" s="256"/>
      <c r="H139" s="256"/>
      <c r="I139" s="256"/>
      <c r="J139" s="256"/>
      <c r="K139" s="256"/>
      <c r="L139" s="256"/>
      <c r="M139" s="256"/>
      <c r="N139" s="256"/>
      <c r="O139" s="259"/>
    </row>
    <row r="140" spans="1:17" ht="12.75" customHeight="1" x14ac:dyDescent="0.2">
      <c r="A140" s="38"/>
      <c r="B140" s="193"/>
      <c r="C140" s="193"/>
      <c r="D140" s="193"/>
      <c r="E140" s="193"/>
      <c r="F140" s="284" t="s">
        <v>87</v>
      </c>
      <c r="G140" s="285"/>
      <c r="H140" s="261" t="s">
        <v>100</v>
      </c>
      <c r="I140" s="262"/>
      <c r="J140" s="284" t="s">
        <v>132</v>
      </c>
      <c r="K140" s="285"/>
      <c r="L140" s="284" t="s">
        <v>102</v>
      </c>
      <c r="M140" s="285"/>
      <c r="N140" s="284" t="s">
        <v>103</v>
      </c>
      <c r="O140" s="286"/>
    </row>
    <row r="141" spans="1:17" x14ac:dyDescent="0.2">
      <c r="A141" s="38"/>
      <c r="B141" s="193"/>
      <c r="C141" s="193"/>
      <c r="D141" s="193"/>
      <c r="E141" s="193"/>
      <c r="F141" s="264" t="s">
        <v>104</v>
      </c>
      <c r="G141" s="264" t="s">
        <v>105</v>
      </c>
      <c r="H141" s="264" t="s">
        <v>104</v>
      </c>
      <c r="I141" s="287" t="s">
        <v>105</v>
      </c>
      <c r="J141" s="264" t="s">
        <v>104</v>
      </c>
      <c r="K141" s="264" t="s">
        <v>105</v>
      </c>
      <c r="L141" s="264" t="s">
        <v>104</v>
      </c>
      <c r="M141" s="264" t="s">
        <v>105</v>
      </c>
      <c r="N141" s="264" t="s">
        <v>104</v>
      </c>
      <c r="O141" s="267" t="s">
        <v>105</v>
      </c>
    </row>
    <row r="142" spans="1:17" x14ac:dyDescent="0.2">
      <c r="A142" s="36"/>
      <c r="B142" s="25" t="s">
        <v>133</v>
      </c>
      <c r="C142" s="25"/>
      <c r="D142" s="25"/>
      <c r="E142" s="25"/>
      <c r="F142" s="224">
        <v>10475</v>
      </c>
      <c r="G142" s="224">
        <v>10305</v>
      </c>
      <c r="H142" s="231">
        <v>45629292.43</v>
      </c>
      <c r="I142" s="231">
        <v>45141009.659999996</v>
      </c>
      <c r="J142" s="230">
        <v>0.73280000000000001</v>
      </c>
      <c r="K142" s="230">
        <v>0.73409999999999997</v>
      </c>
      <c r="L142" s="231">
        <v>5.83</v>
      </c>
      <c r="M142" s="231">
        <v>5.83</v>
      </c>
      <c r="N142" s="269">
        <v>166.36</v>
      </c>
      <c r="O142" s="272">
        <v>167.9</v>
      </c>
    </row>
    <row r="143" spans="1:17" ht="14.25" x14ac:dyDescent="0.2">
      <c r="A143" s="36"/>
      <c r="B143" s="25" t="s">
        <v>134</v>
      </c>
      <c r="C143" s="25"/>
      <c r="D143" s="25"/>
      <c r="E143" s="25"/>
      <c r="F143" s="224">
        <v>2984</v>
      </c>
      <c r="G143" s="224">
        <v>2926</v>
      </c>
      <c r="H143" s="231">
        <v>8811426.2799999993</v>
      </c>
      <c r="I143" s="231">
        <v>8692682.1899999995</v>
      </c>
      <c r="J143" s="230">
        <v>0.14149999999999999</v>
      </c>
      <c r="K143" s="230">
        <v>0.1414</v>
      </c>
      <c r="L143" s="231">
        <v>5.82</v>
      </c>
      <c r="M143" s="231">
        <v>5.82</v>
      </c>
      <c r="N143" s="269">
        <v>146.78</v>
      </c>
      <c r="O143" s="274">
        <v>147.93</v>
      </c>
      <c r="Q143" s="290"/>
    </row>
    <row r="144" spans="1:17" ht="14.25" x14ac:dyDescent="0.2">
      <c r="A144" s="36"/>
      <c r="B144" s="25" t="s">
        <v>135</v>
      </c>
      <c r="C144" s="25"/>
      <c r="D144" s="25"/>
      <c r="E144" s="25"/>
      <c r="F144" s="224">
        <v>1364</v>
      </c>
      <c r="G144" s="224">
        <v>1347</v>
      </c>
      <c r="H144" s="231">
        <v>4183770.46</v>
      </c>
      <c r="I144" s="231">
        <v>4131039.4</v>
      </c>
      <c r="J144" s="230">
        <v>6.7199999999999996E-2</v>
      </c>
      <c r="K144" s="230">
        <v>6.7199999999999996E-2</v>
      </c>
      <c r="L144" s="231">
        <v>4.7300000000000004</v>
      </c>
      <c r="M144" s="231">
        <v>4.75</v>
      </c>
      <c r="N144" s="269">
        <v>143.4</v>
      </c>
      <c r="O144" s="274">
        <v>145.63999999999999</v>
      </c>
      <c r="Q144" s="290" t="s">
        <v>136</v>
      </c>
    </row>
    <row r="145" spans="1:15" x14ac:dyDescent="0.2">
      <c r="A145" s="36"/>
      <c r="B145" s="25" t="s">
        <v>137</v>
      </c>
      <c r="C145" s="25"/>
      <c r="D145" s="25"/>
      <c r="E145" s="25"/>
      <c r="F145" s="224">
        <v>279</v>
      </c>
      <c r="G145" s="224">
        <v>272</v>
      </c>
      <c r="H145" s="231">
        <v>3616391.3</v>
      </c>
      <c r="I145" s="231">
        <v>3502545.27</v>
      </c>
      <c r="J145" s="230">
        <v>5.8099999999999999E-2</v>
      </c>
      <c r="K145" s="230">
        <v>5.7000000000000002E-2</v>
      </c>
      <c r="L145" s="231">
        <v>3.96</v>
      </c>
      <c r="M145" s="231">
        <v>3.88</v>
      </c>
      <c r="N145" s="269">
        <v>160.91</v>
      </c>
      <c r="O145" s="274">
        <v>162.53</v>
      </c>
    </row>
    <row r="146" spans="1:15" x14ac:dyDescent="0.2">
      <c r="A146" s="36"/>
      <c r="B146" s="25" t="s">
        <v>138</v>
      </c>
      <c r="C146" s="25"/>
      <c r="D146" s="25"/>
      <c r="E146" s="25"/>
      <c r="F146" s="224">
        <v>11</v>
      </c>
      <c r="G146" s="224">
        <v>11</v>
      </c>
      <c r="H146" s="231">
        <v>23882.93</v>
      </c>
      <c r="I146" s="231">
        <v>23819.11</v>
      </c>
      <c r="J146" s="230">
        <v>4.0000000000000002E-4</v>
      </c>
      <c r="K146" s="230">
        <v>4.0000000000000002E-4</v>
      </c>
      <c r="L146" s="231">
        <v>3.67</v>
      </c>
      <c r="M146" s="231">
        <v>3.67</v>
      </c>
      <c r="N146" s="269">
        <v>133.38</v>
      </c>
      <c r="O146" s="274">
        <v>132.62</v>
      </c>
    </row>
    <row r="147" spans="1:15" x14ac:dyDescent="0.2">
      <c r="A147" s="57"/>
      <c r="B147" s="65" t="s">
        <v>95</v>
      </c>
      <c r="C147" s="142"/>
      <c r="D147" s="142"/>
      <c r="E147" s="142"/>
      <c r="F147" s="276">
        <v>15113</v>
      </c>
      <c r="G147" s="276">
        <v>14861</v>
      </c>
      <c r="H147" s="246">
        <v>62264763.399999999</v>
      </c>
      <c r="I147" s="246">
        <v>61491095.630000003</v>
      </c>
      <c r="J147" s="247"/>
      <c r="K147" s="247"/>
      <c r="L147" s="277">
        <v>5.64</v>
      </c>
      <c r="M147" s="277">
        <v>5.65</v>
      </c>
      <c r="N147" s="246">
        <v>161.72</v>
      </c>
      <c r="O147" s="279">
        <v>163.26</v>
      </c>
    </row>
    <row r="148" spans="1:15" s="76" customFormat="1" ht="11.25" x14ac:dyDescent="0.2">
      <c r="A148" s="213"/>
      <c r="B148" s="73"/>
      <c r="C148" s="73"/>
      <c r="D148" s="73"/>
      <c r="E148" s="73"/>
      <c r="F148" s="250"/>
      <c r="G148" s="250"/>
      <c r="H148" s="250"/>
      <c r="I148" s="250"/>
      <c r="J148" s="250"/>
      <c r="K148" s="250"/>
      <c r="L148" s="250"/>
      <c r="M148" s="250"/>
      <c r="N148" s="251"/>
      <c r="O148" s="291"/>
    </row>
    <row r="149" spans="1:15" s="76" customFormat="1" ht="12" thickBot="1" x14ac:dyDescent="0.25">
      <c r="A149" s="77"/>
      <c r="B149" s="78"/>
      <c r="C149" s="78"/>
      <c r="D149" s="78"/>
      <c r="E149" s="78"/>
      <c r="F149" s="253"/>
      <c r="G149" s="253"/>
      <c r="H149" s="253"/>
      <c r="I149" s="253"/>
      <c r="J149" s="253"/>
      <c r="K149" s="253"/>
      <c r="L149" s="253"/>
      <c r="M149" s="253"/>
      <c r="N149" s="253"/>
      <c r="O149" s="289"/>
    </row>
    <row r="150" spans="1:15" ht="13.5" thickBot="1" x14ac:dyDescent="0.25"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</row>
    <row r="151" spans="1:15" ht="15.75" x14ac:dyDescent="0.25">
      <c r="A151" s="32" t="s">
        <v>139</v>
      </c>
      <c r="B151" s="34"/>
      <c r="C151" s="34"/>
      <c r="D151" s="34"/>
      <c r="E151" s="34"/>
      <c r="F151" s="257"/>
      <c r="G151" s="257"/>
      <c r="H151" s="257"/>
      <c r="I151" s="257"/>
      <c r="J151" s="257"/>
      <c r="K151" s="257"/>
      <c r="L151" s="258"/>
      <c r="M151" s="155"/>
      <c r="N151" s="155"/>
      <c r="O151" s="155"/>
    </row>
    <row r="152" spans="1:15" ht="6.75" customHeight="1" x14ac:dyDescent="0.2">
      <c r="A152" s="36"/>
      <c r="B152" s="25"/>
      <c r="C152" s="25"/>
      <c r="D152" s="25"/>
      <c r="E152" s="25"/>
      <c r="F152" s="256"/>
      <c r="G152" s="256"/>
      <c r="H152" s="256"/>
      <c r="I152" s="256"/>
      <c r="J152" s="256"/>
      <c r="K152" s="256"/>
      <c r="L152" s="259"/>
      <c r="M152" s="155"/>
      <c r="N152" s="155"/>
      <c r="O152" s="155"/>
    </row>
    <row r="153" spans="1:15" x14ac:dyDescent="0.2">
      <c r="A153" s="38"/>
      <c r="B153" s="193"/>
      <c r="C153" s="193"/>
      <c r="D153" s="193"/>
      <c r="E153" s="122"/>
      <c r="F153" s="284" t="s">
        <v>87</v>
      </c>
      <c r="G153" s="285"/>
      <c r="H153" s="261" t="s">
        <v>100</v>
      </c>
      <c r="I153" s="262"/>
      <c r="J153" s="260" t="s">
        <v>140</v>
      </c>
      <c r="K153" s="260"/>
      <c r="L153" s="267" t="s">
        <v>21</v>
      </c>
      <c r="M153" s="155"/>
      <c r="N153" s="155"/>
      <c r="O153" s="155"/>
    </row>
    <row r="154" spans="1:15" x14ac:dyDescent="0.2">
      <c r="A154" s="38"/>
      <c r="B154" s="193"/>
      <c r="C154" s="193"/>
      <c r="D154" s="193"/>
      <c r="E154" s="122"/>
      <c r="F154" s="287" t="s">
        <v>104</v>
      </c>
      <c r="G154" s="287" t="s">
        <v>105</v>
      </c>
      <c r="H154" s="264" t="s">
        <v>104</v>
      </c>
      <c r="I154" s="264" t="s">
        <v>105</v>
      </c>
      <c r="J154" s="264" t="s">
        <v>104</v>
      </c>
      <c r="K154" s="264" t="s">
        <v>105</v>
      </c>
      <c r="L154" s="292"/>
      <c r="M154" s="155"/>
      <c r="N154" s="155"/>
      <c r="O154" s="155"/>
    </row>
    <row r="155" spans="1:15" x14ac:dyDescent="0.2">
      <c r="A155" s="84"/>
      <c r="B155" s="90" t="s">
        <v>141</v>
      </c>
      <c r="C155" s="90"/>
      <c r="D155" s="90"/>
      <c r="E155" s="90"/>
      <c r="F155" s="224">
        <v>335</v>
      </c>
      <c r="G155" s="224">
        <v>324</v>
      </c>
      <c r="H155" s="231">
        <v>1696777.57</v>
      </c>
      <c r="I155" s="269">
        <v>1684561.2</v>
      </c>
      <c r="J155" s="230">
        <v>2.7300000000000001E-2</v>
      </c>
      <c r="K155" s="293">
        <v>2.7400000000000001E-2</v>
      </c>
      <c r="L155" s="294">
        <v>3.0706000000000002</v>
      </c>
      <c r="M155" s="155"/>
      <c r="N155" s="155"/>
      <c r="O155" s="155"/>
    </row>
    <row r="156" spans="1:15" x14ac:dyDescent="0.2">
      <c r="A156" s="36"/>
      <c r="B156" s="25" t="s">
        <v>142</v>
      </c>
      <c r="C156" s="25"/>
      <c r="D156" s="25"/>
      <c r="E156" s="25"/>
      <c r="F156" s="224">
        <v>14778</v>
      </c>
      <c r="G156" s="224">
        <v>14537</v>
      </c>
      <c r="H156" s="231">
        <v>60567985.829999998</v>
      </c>
      <c r="I156" s="269">
        <v>59806534.43</v>
      </c>
      <c r="J156" s="230">
        <v>0.97270000000000001</v>
      </c>
      <c r="K156" s="242">
        <v>0.97260000000000002</v>
      </c>
      <c r="L156" s="295">
        <v>2.3334000000000001</v>
      </c>
      <c r="M156" s="155"/>
      <c r="N156" s="155"/>
      <c r="O156" s="155"/>
    </row>
    <row r="157" spans="1:15" x14ac:dyDescent="0.2">
      <c r="A157" s="36"/>
      <c r="B157" s="25" t="s">
        <v>143</v>
      </c>
      <c r="C157" s="25"/>
      <c r="D157" s="25"/>
      <c r="E157" s="25"/>
      <c r="F157" s="224">
        <v>0</v>
      </c>
      <c r="G157" s="224">
        <v>0</v>
      </c>
      <c r="H157" s="231">
        <v>0</v>
      </c>
      <c r="I157" s="231">
        <v>0</v>
      </c>
      <c r="J157" s="230">
        <v>0</v>
      </c>
      <c r="K157" s="242">
        <v>0</v>
      </c>
      <c r="L157" s="295">
        <v>0</v>
      </c>
      <c r="M157" s="155"/>
      <c r="N157" s="155"/>
      <c r="O157" s="155"/>
    </row>
    <row r="158" spans="1:15" ht="13.5" thickBot="1" x14ac:dyDescent="0.25">
      <c r="A158" s="178"/>
      <c r="B158" s="296" t="s">
        <v>49</v>
      </c>
      <c r="C158" s="79"/>
      <c r="D158" s="79"/>
      <c r="E158" s="79"/>
      <c r="F158" s="297">
        <v>15113</v>
      </c>
      <c r="G158" s="297">
        <v>14861</v>
      </c>
      <c r="H158" s="298">
        <v>62264763.399999999</v>
      </c>
      <c r="I158" s="298">
        <v>61491095.630000003</v>
      </c>
      <c r="J158" s="299"/>
      <c r="K158" s="300"/>
      <c r="L158" s="301">
        <v>2.3536000000000001</v>
      </c>
      <c r="M158" s="155"/>
      <c r="N158" s="155"/>
      <c r="O158" s="155"/>
    </row>
    <row r="159" spans="1:15" s="305" customFormat="1" ht="11.25" x14ac:dyDescent="0.2">
      <c r="A159" s="74"/>
      <c r="B159" s="302"/>
      <c r="C159" s="302"/>
      <c r="D159" s="302"/>
      <c r="E159" s="302"/>
      <c r="F159" s="303"/>
      <c r="G159" s="303"/>
      <c r="H159" s="303"/>
      <c r="I159" s="303"/>
      <c r="J159" s="303"/>
      <c r="K159" s="304"/>
      <c r="L159" s="304"/>
      <c r="M159" s="304"/>
      <c r="N159" s="304"/>
      <c r="O159" s="304"/>
    </row>
    <row r="160" spans="1:15" s="305" customFormat="1" ht="11.25" x14ac:dyDescent="0.2">
      <c r="A160" s="74"/>
      <c r="B160" s="302"/>
      <c r="C160" s="302"/>
      <c r="D160" s="302"/>
      <c r="E160" s="302"/>
      <c r="F160" s="302"/>
      <c r="G160" s="302"/>
      <c r="H160" s="302"/>
      <c r="I160" s="302"/>
      <c r="J160" s="302"/>
    </row>
    <row r="161" spans="1:16" ht="13.5" thickBot="1" x14ac:dyDescent="0.25"/>
    <row r="162" spans="1:16" s="25" customFormat="1" ht="15.75" x14ac:dyDescent="0.25">
      <c r="A162" s="32" t="s">
        <v>144</v>
      </c>
      <c r="B162" s="283"/>
      <c r="C162" s="306"/>
      <c r="D162" s="307"/>
      <c r="E162" s="307"/>
      <c r="F162" s="185" t="s">
        <v>145</v>
      </c>
    </row>
    <row r="163" spans="1:16" s="25" customFormat="1" ht="13.5" thickBot="1" x14ac:dyDescent="0.25">
      <c r="A163" s="178" t="s">
        <v>146</v>
      </c>
      <c r="B163" s="178"/>
      <c r="C163" s="308"/>
      <c r="D163" s="308"/>
      <c r="E163" s="308"/>
      <c r="F163" s="309">
        <v>568021582.14999998</v>
      </c>
    </row>
    <row r="164" spans="1:16" s="25" customFormat="1" x14ac:dyDescent="0.2">
      <c r="C164" s="310"/>
      <c r="D164" s="310"/>
      <c r="E164" s="310"/>
      <c r="F164" s="311"/>
    </row>
    <row r="165" spans="1:16" s="25" customFormat="1" x14ac:dyDescent="0.2">
      <c r="A165" s="312"/>
      <c r="B165" s="312"/>
      <c r="C165" s="312"/>
      <c r="D165" s="312"/>
      <c r="E165" s="312"/>
      <c r="F165" s="313"/>
      <c r="G165" s="314"/>
      <c r="H165" s="314"/>
      <c r="I165" s="314"/>
      <c r="J165" s="314"/>
      <c r="K165" s="314"/>
      <c r="L165" s="315"/>
      <c r="M165" s="315"/>
      <c r="N165" s="315"/>
      <c r="O165" s="315"/>
      <c r="P165" s="316"/>
    </row>
    <row r="166" spans="1:16" s="25" customFormat="1" x14ac:dyDescent="0.2">
      <c r="A166" s="312"/>
      <c r="B166" s="312"/>
      <c r="C166" s="312"/>
      <c r="D166" s="312"/>
      <c r="E166" s="312"/>
      <c r="F166" s="312"/>
      <c r="L166" s="119"/>
      <c r="M166" s="119"/>
      <c r="N166" s="119"/>
      <c r="O166" s="119"/>
    </row>
    <row r="167" spans="1:16" x14ac:dyDescent="0.2">
      <c r="F167" s="243"/>
      <c r="G167" s="243"/>
      <c r="H167" s="31"/>
      <c r="I167" s="31"/>
      <c r="J167" s="31"/>
      <c r="K167" s="31"/>
      <c r="L167" s="317"/>
      <c r="M167" s="317"/>
      <c r="N167" s="317"/>
      <c r="O167" s="317"/>
    </row>
    <row r="168" spans="1:16" x14ac:dyDescent="0.2">
      <c r="F168" s="243"/>
      <c r="G168" s="243"/>
      <c r="H168" s="31"/>
      <c r="I168" s="31"/>
      <c r="J168" s="31"/>
      <c r="K168" s="31"/>
      <c r="L168" s="317"/>
      <c r="M168" s="317"/>
      <c r="N168" s="317"/>
      <c r="O168" s="317"/>
    </row>
    <row r="169" spans="1:16" x14ac:dyDescent="0.2">
      <c r="F169" s="31"/>
      <c r="G169" s="31"/>
      <c r="H169" s="31"/>
      <c r="I169" s="31"/>
      <c r="J169" s="31"/>
      <c r="K169" s="31"/>
      <c r="L169" s="318"/>
      <c r="M169" s="318"/>
      <c r="N169" s="318"/>
      <c r="O169" s="318"/>
    </row>
    <row r="171" spans="1:16" x14ac:dyDescent="0.2">
      <c r="F171" s="31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9:O169">
    <cfRule type="containsText" dxfId="2" priority="1" operator="containsText" text="TRUE">
      <formula>NOT(ISERROR(SEARCH("TRUE",F169)))</formula>
    </cfRule>
  </conditionalFormatting>
  <hyperlinks>
    <hyperlink ref="D10" r:id="rId1"/>
    <hyperlink ref="D11" r:id="rId2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Normal="100" zoomScalePageLayoutView="55" workbookViewId="0"/>
  </sheetViews>
  <sheetFormatPr defaultColWidth="9.140625" defaultRowHeight="12.75" x14ac:dyDescent="0.2"/>
  <cols>
    <col min="1" max="2" width="3.140625" style="319" customWidth="1"/>
    <col min="3" max="3" width="14.42578125" style="319" customWidth="1"/>
    <col min="4" max="4" width="13.140625" style="319" customWidth="1"/>
    <col min="5" max="5" width="12.85546875" style="319" customWidth="1"/>
    <col min="6" max="6" width="11.7109375" style="319" customWidth="1"/>
    <col min="7" max="7" width="15.85546875" style="319" bestFit="1" customWidth="1"/>
    <col min="8" max="8" width="19.28515625" style="319" customWidth="1"/>
    <col min="9" max="9" width="15.140625" style="319" bestFit="1" customWidth="1"/>
    <col min="10" max="11" width="14.42578125" style="319" customWidth="1"/>
    <col min="12" max="12" width="15.7109375" style="319" bestFit="1" customWidth="1"/>
    <col min="13" max="13" width="14.42578125" style="319" customWidth="1"/>
    <col min="14" max="14" width="17.140625" style="319" customWidth="1"/>
    <col min="15" max="15" width="3.7109375" style="319" customWidth="1"/>
    <col min="16" max="16" width="15.28515625" style="319" customWidth="1"/>
    <col min="17" max="17" width="28.85546875" style="319" bestFit="1" customWidth="1"/>
    <col min="18" max="18" width="15.7109375" style="319" bestFit="1" customWidth="1"/>
    <col min="19" max="19" width="18.28515625" style="319" bestFit="1" customWidth="1"/>
    <col min="20" max="20" width="17.7109375" style="319" bestFit="1" customWidth="1"/>
    <col min="21" max="21" width="14.42578125" style="319" customWidth="1"/>
    <col min="22" max="22" width="13.7109375" style="319" bestFit="1" customWidth="1"/>
    <col min="23" max="23" width="14.140625" style="319" bestFit="1" customWidth="1"/>
    <col min="24" max="24" width="13.140625" style="319" bestFit="1" customWidth="1"/>
    <col min="25" max="38" width="10.85546875" style="319" customWidth="1"/>
    <col min="39" max="39" width="2.7109375" style="319" customWidth="1"/>
    <col min="40" max="16384" width="9.140625" style="319"/>
  </cols>
  <sheetData>
    <row r="1" spans="1:39" ht="15.75" x14ac:dyDescent="0.25">
      <c r="A1" s="3" t="s">
        <v>0</v>
      </c>
    </row>
    <row r="2" spans="1:39" ht="15.75" customHeight="1" x14ac:dyDescent="0.25">
      <c r="A2" s="3" t="s">
        <v>147</v>
      </c>
      <c r="S2" s="320"/>
      <c r="T2" s="320"/>
      <c r="U2" s="320"/>
    </row>
    <row r="3" spans="1:39" ht="15.75" x14ac:dyDescent="0.25">
      <c r="A3" s="3" t="s">
        <v>5</v>
      </c>
      <c r="R3" s="320"/>
      <c r="S3" s="320"/>
      <c r="T3" s="320"/>
      <c r="U3" s="320"/>
    </row>
    <row r="4" spans="1:39" ht="13.5" thickBot="1" x14ac:dyDescent="0.25">
      <c r="R4" s="320"/>
      <c r="S4" s="320"/>
      <c r="T4" s="320"/>
      <c r="U4" s="320"/>
    </row>
    <row r="5" spans="1:39" x14ac:dyDescent="0.2">
      <c r="B5" s="4" t="s">
        <v>6</v>
      </c>
      <c r="C5" s="5"/>
      <c r="D5" s="5"/>
      <c r="E5" s="321">
        <v>45102</v>
      </c>
      <c r="F5" s="321"/>
      <c r="G5" s="322"/>
      <c r="R5" s="320"/>
      <c r="S5" s="320"/>
      <c r="T5" s="320"/>
      <c r="U5" s="320"/>
    </row>
    <row r="6" spans="1:39" ht="13.5" thickBot="1" x14ac:dyDescent="0.25">
      <c r="B6" s="26" t="s">
        <v>148</v>
      </c>
      <c r="C6" s="27"/>
      <c r="D6" s="27"/>
      <c r="E6" s="323">
        <v>45077</v>
      </c>
      <c r="F6" s="323"/>
      <c r="G6" s="324"/>
      <c r="R6" s="320"/>
      <c r="S6" s="320"/>
      <c r="T6" s="320"/>
      <c r="U6" s="320"/>
    </row>
    <row r="8" spans="1:39" x14ac:dyDescent="0.2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</row>
    <row r="9" spans="1:39" ht="15.75" thickBot="1" x14ac:dyDescent="0.3">
      <c r="A9" s="326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S9" s="107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</row>
    <row r="10" spans="1:39" ht="15.75" customHeight="1" thickBot="1" x14ac:dyDescent="0.25">
      <c r="A10" s="325"/>
      <c r="B10" s="325"/>
      <c r="C10" s="325"/>
      <c r="D10" s="325"/>
      <c r="E10" s="325"/>
      <c r="F10" s="325"/>
      <c r="G10" s="325"/>
      <c r="H10" s="325"/>
      <c r="J10" s="184"/>
      <c r="K10" s="327"/>
      <c r="L10" s="327"/>
      <c r="M10" s="327"/>
      <c r="N10" s="328"/>
      <c r="O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</row>
    <row r="11" spans="1:39" ht="18" thickBot="1" x14ac:dyDescent="0.3">
      <c r="A11" s="329" t="s">
        <v>149</v>
      </c>
      <c r="B11" s="330"/>
      <c r="C11" s="330"/>
      <c r="D11" s="330"/>
      <c r="E11" s="330"/>
      <c r="F11" s="330"/>
      <c r="G11" s="330"/>
      <c r="H11" s="331"/>
      <c r="J11" s="130" t="s">
        <v>150</v>
      </c>
      <c r="K11" s="325"/>
      <c r="L11" s="325"/>
      <c r="M11" s="325"/>
      <c r="N11" s="332">
        <v>45077</v>
      </c>
      <c r="O11" s="333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</row>
    <row r="12" spans="1:39" x14ac:dyDescent="0.2">
      <c r="A12" s="130"/>
      <c r="B12" s="325"/>
      <c r="C12" s="325"/>
      <c r="D12" s="325"/>
      <c r="E12" s="325"/>
      <c r="F12" s="325"/>
      <c r="G12" s="325"/>
      <c r="H12" s="334"/>
      <c r="J12" s="335" t="s">
        <v>151</v>
      </c>
      <c r="L12" s="325"/>
      <c r="M12" s="325"/>
      <c r="N12" s="163">
        <v>0</v>
      </c>
      <c r="O12" s="16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</row>
    <row r="13" spans="1:39" x14ac:dyDescent="0.2">
      <c r="A13" s="335"/>
      <c r="B13" s="325" t="s">
        <v>152</v>
      </c>
      <c r="C13" s="325"/>
      <c r="D13" s="325"/>
      <c r="E13" s="325"/>
      <c r="F13" s="325"/>
      <c r="G13" s="325"/>
      <c r="H13" s="163">
        <v>927564.26</v>
      </c>
      <c r="J13" s="36" t="s">
        <v>153</v>
      </c>
      <c r="L13" s="325"/>
      <c r="M13" s="325"/>
      <c r="N13" s="163">
        <v>23894.6</v>
      </c>
      <c r="O13" s="16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</row>
    <row r="14" spans="1:39" x14ac:dyDescent="0.2">
      <c r="A14" s="335"/>
      <c r="B14" s="325" t="s">
        <v>154</v>
      </c>
      <c r="C14" s="325"/>
      <c r="D14" s="325"/>
      <c r="E14" s="325"/>
      <c r="F14" s="336"/>
      <c r="G14" s="325"/>
      <c r="H14" s="163">
        <v>0</v>
      </c>
      <c r="J14" s="36" t="s">
        <v>155</v>
      </c>
      <c r="L14" s="325"/>
      <c r="M14" s="325"/>
      <c r="N14" s="163">
        <v>10110.89</v>
      </c>
      <c r="O14" s="165"/>
      <c r="P14" s="337"/>
      <c r="Q14" s="315"/>
      <c r="R14" s="31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</row>
    <row r="15" spans="1:39" x14ac:dyDescent="0.2">
      <c r="A15" s="335"/>
      <c r="B15" s="325" t="s">
        <v>156</v>
      </c>
      <c r="C15" s="325"/>
      <c r="D15" s="325"/>
      <c r="E15" s="325"/>
      <c r="F15" s="325"/>
      <c r="G15" s="325"/>
      <c r="H15" s="163"/>
      <c r="J15" s="36" t="s">
        <v>157</v>
      </c>
      <c r="L15" s="325"/>
      <c r="M15" s="325"/>
      <c r="N15" s="163">
        <v>7871.63</v>
      </c>
      <c r="O15" s="165"/>
      <c r="P15" s="325"/>
      <c r="Q15" s="107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</row>
    <row r="16" spans="1:39" x14ac:dyDescent="0.2">
      <c r="A16" s="335"/>
      <c r="B16" s="325"/>
      <c r="C16" s="325" t="s">
        <v>158</v>
      </c>
      <c r="D16" s="325"/>
      <c r="E16" s="325"/>
      <c r="F16" s="325"/>
      <c r="G16" s="325"/>
      <c r="H16" s="163">
        <v>0</v>
      </c>
      <c r="J16" s="36" t="s">
        <v>159</v>
      </c>
      <c r="L16" s="325"/>
      <c r="M16" s="325"/>
      <c r="N16" s="190">
        <v>0</v>
      </c>
      <c r="O16" s="16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</row>
    <row r="17" spans="1:39" ht="13.5" thickBot="1" x14ac:dyDescent="0.25">
      <c r="A17" s="335"/>
      <c r="B17" s="325" t="s">
        <v>160</v>
      </c>
      <c r="C17" s="325"/>
      <c r="D17" s="325"/>
      <c r="E17" s="325"/>
      <c r="F17" s="325"/>
      <c r="G17" s="325"/>
      <c r="H17" s="163">
        <v>9943.08</v>
      </c>
      <c r="I17" s="338"/>
      <c r="J17" s="339"/>
      <c r="K17" s="296" t="s">
        <v>161</v>
      </c>
      <c r="L17" s="340"/>
      <c r="M17" s="340"/>
      <c r="N17" s="341">
        <v>41877.119999999995</v>
      </c>
      <c r="O17" s="16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</row>
    <row r="18" spans="1:39" x14ac:dyDescent="0.2">
      <c r="A18" s="335"/>
      <c r="B18" s="325" t="s">
        <v>162</v>
      </c>
      <c r="C18" s="325"/>
      <c r="D18" s="325"/>
      <c r="E18" s="325"/>
      <c r="F18" s="325"/>
      <c r="G18" s="325"/>
      <c r="H18" s="163">
        <v>0</v>
      </c>
      <c r="O18" s="16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</row>
    <row r="19" spans="1:39" x14ac:dyDescent="0.2">
      <c r="A19" s="335"/>
      <c r="B19" s="25" t="s">
        <v>163</v>
      </c>
      <c r="C19" s="325"/>
      <c r="D19" s="325"/>
      <c r="E19" s="325"/>
      <c r="F19" s="325"/>
      <c r="G19" s="325"/>
      <c r="H19" s="163">
        <v>0</v>
      </c>
      <c r="O19" s="16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</row>
    <row r="20" spans="1:39" x14ac:dyDescent="0.2">
      <c r="A20" s="335"/>
      <c r="B20" s="325" t="s">
        <v>164</v>
      </c>
      <c r="C20" s="325"/>
      <c r="D20" s="325"/>
      <c r="E20" s="325"/>
      <c r="F20" s="325"/>
      <c r="G20" s="325"/>
      <c r="H20" s="163">
        <v>159534.26</v>
      </c>
      <c r="I20" s="342"/>
      <c r="O20" s="16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</row>
    <row r="21" spans="1:39" x14ac:dyDescent="0.2">
      <c r="A21" s="335"/>
      <c r="B21" s="25" t="s">
        <v>165</v>
      </c>
      <c r="C21" s="325"/>
      <c r="D21" s="325"/>
      <c r="E21" s="325"/>
      <c r="F21" s="325"/>
      <c r="G21" s="325"/>
      <c r="H21" s="163"/>
      <c r="P21" s="325"/>
      <c r="Q21" s="325"/>
      <c r="R21" s="164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</row>
    <row r="22" spans="1:39" ht="13.5" thickBot="1" x14ac:dyDescent="0.25">
      <c r="A22" s="335"/>
      <c r="B22" s="325" t="s">
        <v>166</v>
      </c>
      <c r="C22" s="325"/>
      <c r="D22" s="325"/>
      <c r="E22" s="325"/>
      <c r="F22" s="325"/>
      <c r="G22" s="325"/>
      <c r="H22" s="163">
        <v>0</v>
      </c>
      <c r="N22" s="342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</row>
    <row r="23" spans="1:39" x14ac:dyDescent="0.2">
      <c r="A23" s="335"/>
      <c r="B23" s="325" t="s">
        <v>167</v>
      </c>
      <c r="C23" s="325"/>
      <c r="D23" s="325"/>
      <c r="E23" s="325"/>
      <c r="F23" s="325"/>
      <c r="G23" s="325"/>
      <c r="H23" s="163"/>
      <c r="J23" s="184" t="s">
        <v>168</v>
      </c>
      <c r="K23" s="327"/>
      <c r="L23" s="327"/>
      <c r="M23" s="327"/>
      <c r="N23" s="343">
        <v>45077</v>
      </c>
      <c r="O23" s="310"/>
      <c r="P23" s="344"/>
      <c r="Q23" s="325"/>
      <c r="R23" s="325"/>
      <c r="S23" s="325"/>
      <c r="T23" s="325"/>
      <c r="U23" s="107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</row>
    <row r="24" spans="1:39" x14ac:dyDescent="0.2">
      <c r="A24" s="335"/>
      <c r="B24" s="325" t="s">
        <v>169</v>
      </c>
      <c r="C24" s="325"/>
      <c r="D24" s="325"/>
      <c r="E24" s="325"/>
      <c r="F24" s="325"/>
      <c r="G24" s="325"/>
      <c r="H24" s="163"/>
      <c r="J24" s="335"/>
      <c r="K24" s="325"/>
      <c r="L24" s="325"/>
      <c r="M24" s="325"/>
      <c r="N24" s="345"/>
      <c r="P24" s="344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</row>
    <row r="25" spans="1:39" x14ac:dyDescent="0.2">
      <c r="A25" s="335"/>
      <c r="B25" s="325" t="s">
        <v>170</v>
      </c>
      <c r="C25" s="325"/>
      <c r="D25" s="325"/>
      <c r="E25" s="325"/>
      <c r="F25" s="325"/>
      <c r="G25" s="325"/>
      <c r="H25" s="163"/>
      <c r="J25" s="346" t="s">
        <v>171</v>
      </c>
      <c r="K25" s="325"/>
      <c r="L25" s="325"/>
      <c r="M25" s="325"/>
      <c r="N25" s="347">
        <v>225395.47</v>
      </c>
      <c r="P25" s="344"/>
      <c r="Q25" s="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</row>
    <row r="26" spans="1:39" x14ac:dyDescent="0.2">
      <c r="A26" s="335"/>
      <c r="B26" s="325" t="s">
        <v>172</v>
      </c>
      <c r="C26" s="325"/>
      <c r="D26" s="325"/>
      <c r="E26" s="325"/>
      <c r="F26" s="325"/>
      <c r="G26" s="325"/>
      <c r="H26" s="163"/>
      <c r="J26" s="346" t="s">
        <v>173</v>
      </c>
      <c r="K26" s="325"/>
      <c r="L26" s="325"/>
      <c r="M26" s="325"/>
      <c r="N26" s="348">
        <v>126257263.89</v>
      </c>
      <c r="P26" s="344"/>
      <c r="Q26" s="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</row>
    <row r="27" spans="1:39" x14ac:dyDescent="0.2">
      <c r="A27" s="335"/>
      <c r="B27" s="325" t="s">
        <v>174</v>
      </c>
      <c r="C27" s="325"/>
      <c r="D27" s="325"/>
      <c r="E27" s="325"/>
      <c r="F27" s="325"/>
      <c r="G27" s="325"/>
      <c r="H27" s="163"/>
      <c r="J27" s="346" t="s">
        <v>175</v>
      </c>
      <c r="K27" s="325"/>
      <c r="L27" s="325"/>
      <c r="M27" s="325"/>
      <c r="N27" s="349">
        <v>0.22227546955541327</v>
      </c>
      <c r="O27" s="350"/>
      <c r="P27" s="351"/>
      <c r="Q27" s="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</row>
    <row r="28" spans="1:39" x14ac:dyDescent="0.2">
      <c r="A28" s="335"/>
      <c r="B28" s="325"/>
      <c r="C28" s="325"/>
      <c r="D28" s="325"/>
      <c r="E28" s="325"/>
      <c r="F28" s="325"/>
      <c r="G28" s="325"/>
      <c r="H28" s="352"/>
      <c r="J28" s="346" t="s">
        <v>176</v>
      </c>
      <c r="K28" s="325"/>
      <c r="L28" s="325"/>
      <c r="M28" s="325"/>
      <c r="N28" s="349">
        <v>2.0616007934420084</v>
      </c>
      <c r="P28" s="351"/>
      <c r="Q28" s="25"/>
      <c r="R28" s="325"/>
      <c r="S28" s="325"/>
      <c r="T28" s="325"/>
    </row>
    <row r="29" spans="1:39" x14ac:dyDescent="0.2">
      <c r="A29" s="335"/>
      <c r="B29" s="325"/>
      <c r="C29" s="107" t="s">
        <v>177</v>
      </c>
      <c r="D29" s="325"/>
      <c r="E29" s="325"/>
      <c r="F29" s="325"/>
      <c r="G29" s="325"/>
      <c r="H29" s="353">
        <v>1097041.6000000001</v>
      </c>
      <c r="I29" s="342"/>
      <c r="J29" s="346"/>
      <c r="K29" s="325"/>
      <c r="L29" s="325"/>
      <c r="M29" s="325"/>
      <c r="N29" s="348"/>
      <c r="P29" s="344"/>
      <c r="Q29" s="25"/>
      <c r="R29" s="325"/>
      <c r="S29" s="325"/>
      <c r="T29" s="325"/>
    </row>
    <row r="30" spans="1:39" ht="13.5" thickBot="1" x14ac:dyDescent="0.25">
      <c r="A30" s="335"/>
      <c r="B30" s="325"/>
      <c r="C30" s="107"/>
      <c r="D30" s="325"/>
      <c r="E30" s="325"/>
      <c r="F30" s="325"/>
      <c r="G30" s="325"/>
      <c r="H30" s="352"/>
      <c r="J30" s="346" t="s">
        <v>178</v>
      </c>
      <c r="K30" s="325"/>
      <c r="L30" s="325"/>
      <c r="M30" s="325"/>
      <c r="N30" s="347">
        <v>159534.26</v>
      </c>
      <c r="P30" s="344"/>
      <c r="Q30" s="25"/>
      <c r="R30" s="325"/>
      <c r="S30" s="325"/>
      <c r="T30" s="325"/>
    </row>
    <row r="31" spans="1:39" x14ac:dyDescent="0.2">
      <c r="A31" s="354" t="s">
        <v>179</v>
      </c>
      <c r="B31" s="355"/>
      <c r="C31" s="356"/>
      <c r="D31" s="355"/>
      <c r="E31" s="355"/>
      <c r="F31" s="355"/>
      <c r="G31" s="355"/>
      <c r="H31" s="357"/>
      <c r="J31" s="346" t="s">
        <v>180</v>
      </c>
      <c r="K31" s="325"/>
      <c r="L31" s="325"/>
      <c r="M31" s="325"/>
      <c r="N31" s="348">
        <v>0</v>
      </c>
      <c r="P31" s="344"/>
      <c r="Q31" s="25"/>
      <c r="R31" s="325"/>
      <c r="S31" s="325"/>
      <c r="T31" s="325"/>
    </row>
    <row r="32" spans="1:39" ht="14.25" x14ac:dyDescent="0.2">
      <c r="A32" s="72"/>
      <c r="B32" s="302"/>
      <c r="C32" s="302"/>
      <c r="D32" s="302"/>
      <c r="E32" s="302"/>
      <c r="F32" s="302"/>
      <c r="G32" s="302"/>
      <c r="H32" s="358"/>
      <c r="J32" s="36" t="s">
        <v>181</v>
      </c>
      <c r="K32" s="325"/>
      <c r="L32" s="325"/>
      <c r="M32" s="325"/>
      <c r="N32" s="347">
        <v>125205972.80410001</v>
      </c>
      <c r="P32" s="161"/>
      <c r="Q32" s="25"/>
      <c r="R32" s="325"/>
      <c r="S32" s="325"/>
      <c r="T32" s="325"/>
    </row>
    <row r="33" spans="1:20" ht="15" thickBot="1" x14ac:dyDescent="0.25">
      <c r="A33" s="77"/>
      <c r="B33" s="359"/>
      <c r="C33" s="359"/>
      <c r="D33" s="359"/>
      <c r="E33" s="359"/>
      <c r="F33" s="359"/>
      <c r="G33" s="360"/>
      <c r="H33" s="361"/>
      <c r="J33" s="36" t="s">
        <v>182</v>
      </c>
      <c r="K33" s="25"/>
      <c r="L33" s="25"/>
      <c r="M33" s="25"/>
      <c r="N33" s="349">
        <v>0.99167342096993394</v>
      </c>
      <c r="P33" s="351"/>
      <c r="Q33" s="25"/>
      <c r="R33" s="325"/>
      <c r="S33" s="325"/>
      <c r="T33" s="325"/>
    </row>
    <row r="34" spans="1:20" s="305" customFormat="1" x14ac:dyDescent="0.2">
      <c r="A34" s="74"/>
      <c r="B34" s="302"/>
      <c r="C34" s="302"/>
      <c r="D34" s="302"/>
      <c r="E34" s="302"/>
      <c r="F34" s="302"/>
      <c r="G34" s="302"/>
      <c r="H34" s="302"/>
      <c r="J34" s="36" t="s">
        <v>183</v>
      </c>
      <c r="K34" s="25"/>
      <c r="L34" s="25"/>
      <c r="M34" s="25"/>
      <c r="N34" s="349">
        <v>1.8507942636981963E-3</v>
      </c>
      <c r="P34" s="351"/>
      <c r="Q34" s="25"/>
      <c r="R34" s="302"/>
      <c r="S34" s="302"/>
      <c r="T34" s="302"/>
    </row>
    <row r="35" spans="1:20" s="305" customFormat="1" ht="13.5" thickBot="1" x14ac:dyDescent="0.25">
      <c r="G35" s="362"/>
      <c r="J35" s="363" t="s">
        <v>184</v>
      </c>
      <c r="K35" s="364"/>
      <c r="L35" s="364"/>
      <c r="M35" s="364"/>
      <c r="N35" s="365">
        <v>0</v>
      </c>
      <c r="P35" s="302"/>
      <c r="Q35" s="25"/>
      <c r="R35" s="302"/>
      <c r="S35" s="302"/>
      <c r="T35" s="302"/>
    </row>
    <row r="36" spans="1:20" s="305" customFormat="1" x14ac:dyDescent="0.2">
      <c r="H36" s="366"/>
      <c r="J36" s="367" t="s">
        <v>185</v>
      </c>
      <c r="K36" s="368"/>
      <c r="L36" s="368"/>
      <c r="M36" s="368"/>
      <c r="N36" s="369"/>
      <c r="P36" s="302"/>
      <c r="Q36" s="370"/>
      <c r="R36" s="165"/>
      <c r="S36" s="302"/>
      <c r="T36" s="302"/>
    </row>
    <row r="37" spans="1:20" s="305" customFormat="1" ht="13.5" thickBot="1" x14ac:dyDescent="0.25">
      <c r="H37" s="362"/>
      <c r="J37" s="151" t="s">
        <v>186</v>
      </c>
      <c r="K37" s="152"/>
      <c r="L37" s="152"/>
      <c r="M37" s="152"/>
      <c r="N37" s="153"/>
      <c r="O37" s="371"/>
      <c r="P37" s="302"/>
      <c r="Q37" s="74"/>
      <c r="R37" s="165"/>
      <c r="S37" s="302"/>
      <c r="T37" s="302"/>
    </row>
    <row r="38" spans="1:20" s="305" customFormat="1" x14ac:dyDescent="0.2">
      <c r="J38" s="74"/>
      <c r="K38" s="107"/>
      <c r="L38" s="325"/>
      <c r="M38" s="325"/>
      <c r="N38" s="325"/>
      <c r="O38" s="325"/>
      <c r="P38" s="302"/>
      <c r="Q38" s="302"/>
      <c r="R38" s="165"/>
      <c r="S38" s="372"/>
      <c r="T38" s="302"/>
    </row>
    <row r="39" spans="1:20" ht="13.5" thickBot="1" x14ac:dyDescent="0.25">
      <c r="P39" s="325"/>
      <c r="Q39" s="325"/>
      <c r="R39" s="165"/>
      <c r="S39" s="325"/>
      <c r="T39" s="325"/>
    </row>
    <row r="40" spans="1:20" ht="15.75" thickBot="1" x14ac:dyDescent="0.3">
      <c r="A40" s="329" t="s">
        <v>187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1"/>
      <c r="O40" s="325"/>
      <c r="P40" s="325"/>
      <c r="Q40" s="325"/>
      <c r="R40" s="165"/>
      <c r="S40" s="373"/>
      <c r="T40" s="325"/>
    </row>
    <row r="41" spans="1:20" ht="15.75" thickBot="1" x14ac:dyDescent="0.3">
      <c r="A41" s="374"/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52"/>
      <c r="O41" s="325"/>
      <c r="P41" s="325"/>
      <c r="Q41" s="302"/>
      <c r="R41" s="165"/>
      <c r="S41" s="325"/>
      <c r="T41" s="325"/>
    </row>
    <row r="42" spans="1:20" x14ac:dyDescent="0.2">
      <c r="A42" s="375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8"/>
      <c r="O42" s="325"/>
      <c r="P42" s="325"/>
      <c r="Q42" s="325"/>
      <c r="R42" s="325"/>
      <c r="S42" s="373"/>
      <c r="T42" s="325"/>
    </row>
    <row r="43" spans="1:20" x14ac:dyDescent="0.2">
      <c r="A43" s="130" t="s">
        <v>188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76" t="s">
        <v>189</v>
      </c>
      <c r="M43" s="377"/>
      <c r="N43" s="378" t="s">
        <v>190</v>
      </c>
      <c r="O43" s="379"/>
      <c r="P43" s="325"/>
      <c r="Q43" s="325"/>
      <c r="R43" s="373"/>
      <c r="S43" s="325"/>
      <c r="T43" s="325"/>
    </row>
    <row r="44" spans="1:20" x14ac:dyDescent="0.2">
      <c r="A44" s="33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52"/>
      <c r="O44" s="325"/>
      <c r="P44" s="325"/>
      <c r="Q44" s="380"/>
      <c r="R44" s="325"/>
      <c r="S44" s="325"/>
      <c r="T44" s="325"/>
    </row>
    <row r="45" spans="1:20" x14ac:dyDescent="0.2">
      <c r="A45" s="335"/>
      <c r="B45" s="107" t="s">
        <v>177</v>
      </c>
      <c r="C45" s="325"/>
      <c r="D45" s="325"/>
      <c r="E45" s="325"/>
      <c r="F45" s="325"/>
      <c r="G45" s="325"/>
      <c r="H45" s="325"/>
      <c r="I45" s="325"/>
      <c r="J45" s="325"/>
      <c r="K45" s="325"/>
      <c r="L45" s="165"/>
      <c r="M45" s="165"/>
      <c r="N45" s="163">
        <v>1097041.6000000001</v>
      </c>
      <c r="O45" s="325"/>
      <c r="P45" s="325"/>
      <c r="Q45" s="380"/>
      <c r="R45" s="325"/>
      <c r="S45" s="325"/>
      <c r="T45" s="325"/>
    </row>
    <row r="46" spans="1:20" x14ac:dyDescent="0.2">
      <c r="A46" s="335"/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165"/>
      <c r="M46" s="165"/>
      <c r="N46" s="163"/>
      <c r="O46" s="165"/>
      <c r="P46" s="325"/>
      <c r="Q46" s="380"/>
      <c r="R46" s="325"/>
      <c r="S46" s="325"/>
      <c r="T46" s="325"/>
    </row>
    <row r="47" spans="1:20" x14ac:dyDescent="0.2">
      <c r="A47" s="335"/>
      <c r="B47" s="107" t="s">
        <v>191</v>
      </c>
      <c r="C47" s="325"/>
      <c r="D47" s="325"/>
      <c r="E47" s="325"/>
      <c r="F47" s="325"/>
      <c r="G47" s="325"/>
      <c r="H47" s="325"/>
      <c r="I47" s="325"/>
      <c r="J47" s="325"/>
      <c r="K47" s="325"/>
      <c r="L47" s="165">
        <v>7871.63</v>
      </c>
      <c r="M47" s="165"/>
      <c r="N47" s="163">
        <v>1089169.9700000002</v>
      </c>
      <c r="O47" s="165"/>
      <c r="P47" s="325"/>
      <c r="Q47" s="381"/>
      <c r="R47" s="325"/>
      <c r="S47" s="325"/>
      <c r="T47" s="325"/>
    </row>
    <row r="48" spans="1:20" x14ac:dyDescent="0.2">
      <c r="A48" s="335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165"/>
      <c r="M48" s="165"/>
      <c r="N48" s="163"/>
      <c r="O48" s="165"/>
      <c r="P48" s="325"/>
      <c r="Q48" s="381"/>
      <c r="R48" s="325"/>
      <c r="S48" s="325"/>
      <c r="T48" s="325"/>
    </row>
    <row r="49" spans="1:24" x14ac:dyDescent="0.2">
      <c r="A49" s="335"/>
      <c r="B49" s="107" t="s">
        <v>192</v>
      </c>
      <c r="C49" s="325"/>
      <c r="D49" s="325"/>
      <c r="E49" s="325"/>
      <c r="F49" s="325"/>
      <c r="G49" s="325"/>
      <c r="H49" s="325"/>
      <c r="I49" s="325"/>
      <c r="J49" s="325"/>
      <c r="K49" s="325"/>
      <c r="L49" s="165">
        <v>0</v>
      </c>
      <c r="M49" s="165"/>
      <c r="N49" s="163">
        <v>1089169.9700000002</v>
      </c>
      <c r="O49" s="165"/>
      <c r="P49" s="325"/>
      <c r="Q49" s="380"/>
    </row>
    <row r="50" spans="1:24" x14ac:dyDescent="0.2">
      <c r="A50" s="33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165"/>
      <c r="M50" s="165"/>
      <c r="N50" s="163"/>
      <c r="O50" s="165"/>
      <c r="P50" s="325"/>
      <c r="Q50" s="380"/>
    </row>
    <row r="51" spans="1:24" x14ac:dyDescent="0.2">
      <c r="A51" s="335"/>
      <c r="B51" s="107" t="s">
        <v>193</v>
      </c>
      <c r="C51" s="325"/>
      <c r="D51" s="325"/>
      <c r="E51" s="325"/>
      <c r="F51" s="325"/>
      <c r="G51" s="325"/>
      <c r="H51" s="325"/>
      <c r="I51" s="325"/>
      <c r="J51" s="325"/>
      <c r="K51" s="325"/>
      <c r="L51" s="165">
        <v>23894.6</v>
      </c>
      <c r="M51" s="165"/>
      <c r="N51" s="163">
        <v>1065275.3700000001</v>
      </c>
      <c r="O51" s="165"/>
      <c r="P51" s="325"/>
      <c r="Q51" s="381"/>
    </row>
    <row r="52" spans="1:24" x14ac:dyDescent="0.2">
      <c r="A52" s="335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165"/>
      <c r="M52" s="165"/>
      <c r="N52" s="163"/>
      <c r="O52" s="165"/>
      <c r="P52" s="325"/>
      <c r="Q52" s="381"/>
    </row>
    <row r="53" spans="1:24" x14ac:dyDescent="0.2">
      <c r="A53" s="335"/>
      <c r="B53" s="107" t="s">
        <v>194</v>
      </c>
      <c r="C53" s="325"/>
      <c r="D53" s="325"/>
      <c r="E53" s="325"/>
      <c r="F53" s="325"/>
      <c r="G53" s="325"/>
      <c r="H53" s="325"/>
      <c r="I53" s="325"/>
      <c r="J53" s="325"/>
      <c r="K53" s="325"/>
      <c r="L53" s="165">
        <v>2527.7199999999998</v>
      </c>
      <c r="M53" s="165"/>
      <c r="N53" s="163">
        <v>1062747.6500000001</v>
      </c>
      <c r="O53" s="165"/>
      <c r="P53" s="325"/>
      <c r="Q53" s="325"/>
    </row>
    <row r="54" spans="1:24" x14ac:dyDescent="0.2">
      <c r="A54" s="33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165"/>
      <c r="M54" s="165"/>
      <c r="N54" s="163"/>
      <c r="O54" s="165"/>
    </row>
    <row r="55" spans="1:24" x14ac:dyDescent="0.2">
      <c r="A55" s="335"/>
      <c r="B55" s="107" t="s">
        <v>195</v>
      </c>
      <c r="C55" s="325"/>
      <c r="D55" s="325"/>
      <c r="E55" s="325"/>
      <c r="F55" s="325"/>
      <c r="G55" s="325"/>
      <c r="H55" s="325"/>
      <c r="I55" s="325"/>
      <c r="J55" s="325"/>
      <c r="K55" s="325"/>
      <c r="L55" s="165">
        <v>206079.52</v>
      </c>
      <c r="M55" s="165"/>
      <c r="N55" s="163">
        <v>856668.13000000012</v>
      </c>
      <c r="O55" s="165"/>
    </row>
    <row r="56" spans="1:24" x14ac:dyDescent="0.2">
      <c r="A56" s="335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165"/>
      <c r="M56" s="165"/>
      <c r="N56" s="163"/>
      <c r="O56" s="165"/>
    </row>
    <row r="57" spans="1:24" x14ac:dyDescent="0.2">
      <c r="A57" s="335"/>
      <c r="B57" s="107" t="s">
        <v>196</v>
      </c>
      <c r="C57" s="325"/>
      <c r="D57" s="325"/>
      <c r="E57" s="325"/>
      <c r="F57" s="325"/>
      <c r="G57" s="325"/>
      <c r="H57" s="325"/>
      <c r="I57" s="325"/>
      <c r="J57" s="325"/>
      <c r="K57" s="325"/>
      <c r="L57" s="165">
        <v>21312.23</v>
      </c>
      <c r="M57" s="165"/>
      <c r="N57" s="163">
        <v>835355.90000000014</v>
      </c>
      <c r="O57" s="165"/>
      <c r="P57" s="325"/>
      <c r="Q57" s="373"/>
      <c r="R57" s="325"/>
      <c r="S57" s="325"/>
      <c r="T57" s="325"/>
      <c r="U57" s="325"/>
      <c r="V57" s="325"/>
      <c r="W57" s="325"/>
      <c r="X57" s="325"/>
    </row>
    <row r="58" spans="1:24" x14ac:dyDescent="0.2">
      <c r="A58" s="335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165"/>
      <c r="M58" s="165"/>
      <c r="N58" s="163"/>
      <c r="O58" s="165"/>
      <c r="P58" s="325"/>
      <c r="Q58" s="382"/>
      <c r="R58" s="325"/>
      <c r="S58" s="383"/>
      <c r="T58" s="383"/>
      <c r="U58" s="325"/>
      <c r="V58" s="325"/>
      <c r="W58" s="325"/>
      <c r="X58" s="325"/>
    </row>
    <row r="59" spans="1:24" x14ac:dyDescent="0.2">
      <c r="A59" s="335"/>
      <c r="B59" s="107" t="s">
        <v>197</v>
      </c>
      <c r="C59" s="325"/>
      <c r="D59" s="325"/>
      <c r="E59" s="325"/>
      <c r="F59" s="325"/>
      <c r="G59" s="325"/>
      <c r="H59" s="325"/>
      <c r="I59" s="325"/>
      <c r="J59" s="325"/>
      <c r="K59" s="325"/>
      <c r="L59" s="165">
        <v>0</v>
      </c>
      <c r="M59" s="165"/>
      <c r="N59" s="163">
        <v>835355.90000000014</v>
      </c>
      <c r="O59" s="165"/>
      <c r="P59" s="325"/>
      <c r="Q59" s="325"/>
      <c r="R59" s="325"/>
      <c r="S59" s="25"/>
      <c r="T59" s="325"/>
      <c r="U59" s="325"/>
      <c r="V59" s="325"/>
      <c r="W59" s="325"/>
      <c r="X59" s="325"/>
    </row>
    <row r="60" spans="1:24" x14ac:dyDescent="0.2">
      <c r="A60" s="335"/>
      <c r="B60" s="107"/>
      <c r="C60" s="325"/>
      <c r="D60" s="325"/>
      <c r="E60" s="325"/>
      <c r="F60" s="325"/>
      <c r="G60" s="325"/>
      <c r="H60" s="325"/>
      <c r="I60" s="325"/>
      <c r="J60" s="325"/>
      <c r="K60" s="325"/>
      <c r="L60" s="165"/>
      <c r="M60" s="165"/>
      <c r="N60" s="163"/>
      <c r="O60" s="165"/>
      <c r="P60" s="384"/>
      <c r="Q60" s="25"/>
      <c r="R60" s="25"/>
      <c r="S60" s="385"/>
      <c r="T60" s="165"/>
      <c r="U60" s="325"/>
      <c r="V60" s="165"/>
      <c r="W60" s="165"/>
      <c r="X60" s="165"/>
    </row>
    <row r="61" spans="1:24" x14ac:dyDescent="0.2">
      <c r="A61" s="335"/>
      <c r="B61" s="107" t="s">
        <v>198</v>
      </c>
      <c r="C61" s="325"/>
      <c r="D61" s="325"/>
      <c r="E61" s="325"/>
      <c r="F61" s="325"/>
      <c r="G61" s="325"/>
      <c r="H61" s="325"/>
      <c r="I61" s="325"/>
      <c r="J61" s="325"/>
      <c r="K61" s="325"/>
      <c r="L61" s="165">
        <v>773667.77</v>
      </c>
      <c r="M61" s="165"/>
      <c r="N61" s="163">
        <v>61688.130000000121</v>
      </c>
      <c r="O61" s="165"/>
      <c r="P61" s="384"/>
      <c r="Q61" s="25"/>
      <c r="R61" s="25"/>
      <c r="S61" s="385"/>
      <c r="T61" s="165"/>
      <c r="U61" s="325"/>
      <c r="V61" s="165"/>
      <c r="W61" s="165"/>
      <c r="X61" s="165"/>
    </row>
    <row r="62" spans="1:24" x14ac:dyDescent="0.2">
      <c r="A62" s="335"/>
      <c r="B62" s="107"/>
      <c r="C62" s="325"/>
      <c r="D62" s="325"/>
      <c r="E62" s="325"/>
      <c r="F62" s="325"/>
      <c r="G62" s="325"/>
      <c r="H62" s="325"/>
      <c r="I62" s="325"/>
      <c r="J62" s="325"/>
      <c r="K62" s="325"/>
      <c r="L62" s="165"/>
      <c r="M62" s="165"/>
      <c r="N62" s="163"/>
      <c r="O62" s="165"/>
      <c r="P62" s="384"/>
      <c r="Q62" s="25"/>
      <c r="R62" s="25"/>
      <c r="S62" s="385"/>
      <c r="T62" s="165"/>
      <c r="U62" s="325"/>
      <c r="V62" s="165"/>
      <c r="W62" s="165"/>
      <c r="X62" s="165"/>
    </row>
    <row r="63" spans="1:24" x14ac:dyDescent="0.2">
      <c r="A63" s="335"/>
      <c r="B63" s="107" t="s">
        <v>199</v>
      </c>
      <c r="C63" s="325"/>
      <c r="D63" s="325"/>
      <c r="E63" s="325"/>
      <c r="F63" s="325"/>
      <c r="G63" s="325"/>
      <c r="H63" s="325"/>
      <c r="I63" s="325"/>
      <c r="J63" s="325"/>
      <c r="K63" s="325"/>
      <c r="L63" s="165">
        <v>7583.17</v>
      </c>
      <c r="M63" s="165"/>
      <c r="N63" s="163">
        <v>54104.960000000123</v>
      </c>
      <c r="O63" s="165"/>
      <c r="P63" s="384"/>
      <c r="Q63" s="25"/>
      <c r="R63" s="25"/>
      <c r="S63" s="385"/>
      <c r="T63" s="165"/>
      <c r="U63" s="325"/>
      <c r="V63" s="165"/>
      <c r="W63" s="165"/>
      <c r="X63" s="165"/>
    </row>
    <row r="64" spans="1:24" x14ac:dyDescent="0.2">
      <c r="A64" s="335"/>
      <c r="B64" s="107"/>
      <c r="C64" s="325"/>
      <c r="D64" s="325"/>
      <c r="E64" s="325"/>
      <c r="F64" s="325"/>
      <c r="G64" s="325"/>
      <c r="H64" s="325"/>
      <c r="I64" s="325"/>
      <c r="J64" s="325"/>
      <c r="K64" s="325"/>
      <c r="L64" s="165"/>
      <c r="M64" s="165"/>
      <c r="N64" s="163"/>
      <c r="O64" s="165"/>
      <c r="P64" s="384"/>
      <c r="Q64" s="25"/>
      <c r="R64" s="25"/>
      <c r="S64" s="385"/>
      <c r="T64" s="165"/>
      <c r="U64" s="325"/>
      <c r="V64" s="165"/>
      <c r="W64" s="165"/>
      <c r="X64" s="165"/>
    </row>
    <row r="65" spans="1:24" x14ac:dyDescent="0.2">
      <c r="A65" s="335"/>
      <c r="B65" s="107" t="s">
        <v>200</v>
      </c>
      <c r="C65" s="325"/>
      <c r="D65" s="325"/>
      <c r="E65" s="325"/>
      <c r="F65" s="325"/>
      <c r="G65" s="325"/>
      <c r="H65" s="325"/>
      <c r="I65" s="325"/>
      <c r="J65" s="325"/>
      <c r="K65" s="325"/>
      <c r="L65" s="165"/>
      <c r="M65" s="165"/>
      <c r="N65" s="163">
        <v>54104.960000000123</v>
      </c>
      <c r="O65" s="165"/>
      <c r="P65" s="384"/>
      <c r="Q65" s="25"/>
      <c r="R65" s="25"/>
      <c r="S65" s="385"/>
      <c r="T65" s="165"/>
      <c r="U65" s="325"/>
      <c r="V65" s="165"/>
      <c r="W65" s="165"/>
      <c r="X65" s="165"/>
    </row>
    <row r="66" spans="1:24" x14ac:dyDescent="0.2">
      <c r="A66" s="335"/>
      <c r="B66" s="107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52"/>
      <c r="O66" s="165"/>
      <c r="P66" s="384"/>
      <c r="Q66" s="25"/>
      <c r="R66" s="25"/>
      <c r="S66" s="385"/>
      <c r="T66" s="165"/>
      <c r="U66" s="325"/>
      <c r="V66" s="165"/>
      <c r="W66" s="165"/>
      <c r="X66" s="165"/>
    </row>
    <row r="67" spans="1:24" x14ac:dyDescent="0.2">
      <c r="A67" s="335"/>
      <c r="B67" s="107" t="s">
        <v>201</v>
      </c>
      <c r="C67" s="325"/>
      <c r="D67" s="325"/>
      <c r="E67" s="325"/>
      <c r="F67" s="325"/>
      <c r="G67" s="325"/>
      <c r="H67" s="325"/>
      <c r="I67" s="325"/>
      <c r="J67" s="325"/>
      <c r="K67" s="325"/>
      <c r="L67" s="165">
        <v>54104.959999999999</v>
      </c>
      <c r="M67" s="325"/>
      <c r="N67" s="163">
        <v>1.2369127944111824E-10</v>
      </c>
      <c r="O67" s="165"/>
      <c r="P67" s="384"/>
      <c r="Q67" s="25"/>
      <c r="R67" s="25"/>
      <c r="S67" s="385"/>
      <c r="T67" s="165"/>
      <c r="U67" s="325"/>
      <c r="V67" s="165"/>
      <c r="W67" s="165"/>
      <c r="X67" s="165"/>
    </row>
    <row r="68" spans="1:24" x14ac:dyDescent="0.2">
      <c r="A68" s="335"/>
      <c r="B68" s="107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52"/>
      <c r="O68" s="165"/>
      <c r="P68" s="384"/>
      <c r="Q68" s="25"/>
      <c r="R68" s="25"/>
      <c r="S68" s="385"/>
      <c r="T68" s="165"/>
      <c r="U68" s="325"/>
      <c r="V68" s="165"/>
      <c r="W68" s="165"/>
      <c r="X68" s="165"/>
    </row>
    <row r="69" spans="1:24" x14ac:dyDescent="0.2">
      <c r="A69" s="335"/>
      <c r="B69" s="107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52"/>
      <c r="O69" s="165"/>
      <c r="P69" s="384"/>
      <c r="Q69" s="25"/>
      <c r="R69" s="25"/>
      <c r="S69" s="385"/>
      <c r="T69" s="165"/>
      <c r="U69" s="325"/>
      <c r="V69" s="165"/>
      <c r="W69" s="165"/>
      <c r="X69" s="165"/>
    </row>
    <row r="70" spans="1:24" x14ac:dyDescent="0.2">
      <c r="A70" s="335"/>
      <c r="B70" s="302"/>
      <c r="C70" s="386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52"/>
      <c r="O70" s="165"/>
      <c r="P70" s="387"/>
      <c r="Q70" s="25"/>
      <c r="R70" s="25"/>
      <c r="S70" s="385"/>
      <c r="T70" s="165"/>
      <c r="U70" s="325"/>
      <c r="V70" s="165"/>
      <c r="W70" s="325"/>
      <c r="X70" s="325"/>
    </row>
    <row r="71" spans="1:24" x14ac:dyDescent="0.2">
      <c r="A71" s="72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52"/>
      <c r="O71" s="165"/>
      <c r="P71" s="384"/>
      <c r="Q71" s="25"/>
      <c r="R71" s="25"/>
      <c r="S71" s="385"/>
      <c r="T71" s="165"/>
      <c r="U71" s="325"/>
      <c r="V71" s="165"/>
      <c r="W71" s="325"/>
      <c r="X71" s="325"/>
    </row>
    <row r="72" spans="1:24" ht="13.5" thickBot="1" x14ac:dyDescent="0.25">
      <c r="A72" s="77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88"/>
      <c r="O72" s="165"/>
      <c r="P72" s="387"/>
      <c r="Q72" s="25"/>
      <c r="R72" s="25"/>
      <c r="S72" s="389"/>
      <c r="T72" s="165"/>
      <c r="U72" s="325"/>
      <c r="V72" s="165"/>
      <c r="W72" s="325"/>
      <c r="X72" s="325"/>
    </row>
    <row r="73" spans="1:24" ht="13.5" thickBot="1" x14ac:dyDescent="0.25">
      <c r="A73" s="335"/>
      <c r="B73" s="107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165"/>
      <c r="P73" s="25"/>
      <c r="Q73" s="107"/>
      <c r="R73" s="107"/>
      <c r="S73" s="311"/>
      <c r="T73" s="311"/>
      <c r="U73" s="325"/>
      <c r="V73" s="325"/>
      <c r="W73" s="325"/>
      <c r="X73" s="325"/>
    </row>
    <row r="74" spans="1:24" x14ac:dyDescent="0.2">
      <c r="A74" s="184" t="s">
        <v>202</v>
      </c>
      <c r="B74" s="327"/>
      <c r="C74" s="327"/>
      <c r="D74" s="327"/>
      <c r="E74" s="327"/>
      <c r="F74" s="327"/>
      <c r="G74" s="390" t="s">
        <v>203</v>
      </c>
      <c r="H74" s="390" t="s">
        <v>204</v>
      </c>
      <c r="I74" s="391" t="s">
        <v>205</v>
      </c>
      <c r="J74" s="325"/>
      <c r="K74" s="325"/>
      <c r="L74" s="325"/>
      <c r="M74" s="325"/>
      <c r="N74" s="325"/>
      <c r="O74" s="165"/>
      <c r="P74" s="384"/>
      <c r="Q74" s="25"/>
      <c r="R74" s="25"/>
      <c r="S74" s="389"/>
      <c r="T74" s="165"/>
      <c r="U74" s="325"/>
      <c r="V74" s="325"/>
      <c r="W74" s="325"/>
      <c r="X74" s="325"/>
    </row>
    <row r="75" spans="1:24" x14ac:dyDescent="0.2">
      <c r="A75" s="335"/>
      <c r="B75" s="325"/>
      <c r="C75" s="325"/>
      <c r="D75" s="325"/>
      <c r="E75" s="325"/>
      <c r="F75" s="325"/>
      <c r="G75" s="392"/>
      <c r="H75" s="392"/>
      <c r="I75" s="352"/>
      <c r="J75" s="325"/>
      <c r="K75" s="325"/>
      <c r="L75" s="325"/>
      <c r="M75" s="325"/>
      <c r="N75" s="325"/>
      <c r="O75" s="165"/>
      <c r="P75" s="387"/>
      <c r="Q75" s="25"/>
      <c r="R75" s="25"/>
      <c r="S75" s="389"/>
      <c r="T75" s="165"/>
      <c r="U75" s="325"/>
      <c r="V75" s="325"/>
      <c r="W75" s="325"/>
      <c r="X75" s="325"/>
    </row>
    <row r="76" spans="1:24" x14ac:dyDescent="0.2">
      <c r="A76" s="335"/>
      <c r="B76" s="325" t="s">
        <v>206</v>
      </c>
      <c r="C76" s="325"/>
      <c r="D76" s="325"/>
      <c r="E76" s="325"/>
      <c r="F76" s="325"/>
      <c r="G76" s="393">
        <v>206079.52</v>
      </c>
      <c r="H76" s="393">
        <v>21312.23</v>
      </c>
      <c r="I76" s="345">
        <v>227391.75</v>
      </c>
      <c r="J76" s="325"/>
      <c r="K76" s="325"/>
      <c r="L76" s="325"/>
      <c r="M76" s="325"/>
      <c r="N76" s="325"/>
      <c r="O76" s="165"/>
      <c r="P76" s="387"/>
      <c r="Q76" s="25"/>
      <c r="R76" s="25"/>
      <c r="S76" s="389"/>
      <c r="T76" s="165"/>
      <c r="U76" s="325"/>
      <c r="V76" s="325"/>
      <c r="W76" s="325"/>
      <c r="X76" s="325"/>
    </row>
    <row r="77" spans="1:24" x14ac:dyDescent="0.2">
      <c r="A77" s="335"/>
      <c r="B77" s="325" t="s">
        <v>207</v>
      </c>
      <c r="C77" s="325"/>
      <c r="D77" s="325"/>
      <c r="E77" s="325"/>
      <c r="F77" s="325"/>
      <c r="G77" s="394">
        <v>206079.52</v>
      </c>
      <c r="H77" s="394">
        <v>21312.23</v>
      </c>
      <c r="I77" s="395">
        <v>227391.75</v>
      </c>
      <c r="J77" s="325"/>
      <c r="K77" s="325"/>
      <c r="L77" s="325"/>
      <c r="M77" s="325"/>
      <c r="N77" s="325"/>
      <c r="O77" s="165"/>
      <c r="P77" s="325"/>
      <c r="Q77" s="107"/>
      <c r="R77" s="107"/>
      <c r="S77" s="311"/>
      <c r="T77" s="311"/>
      <c r="U77" s="325"/>
      <c r="V77" s="325"/>
      <c r="W77" s="325"/>
      <c r="X77" s="325"/>
    </row>
    <row r="78" spans="1:24" x14ac:dyDescent="0.2">
      <c r="A78" s="335"/>
      <c r="B78" s="325"/>
      <c r="C78" s="25" t="s">
        <v>208</v>
      </c>
      <c r="D78" s="325"/>
      <c r="E78" s="325"/>
      <c r="F78" s="325"/>
      <c r="G78" s="393">
        <v>0</v>
      </c>
      <c r="H78" s="393">
        <v>0</v>
      </c>
      <c r="I78" s="345">
        <v>0</v>
      </c>
      <c r="J78" s="325"/>
      <c r="K78" s="325"/>
      <c r="L78" s="325"/>
      <c r="M78" s="325"/>
      <c r="N78" s="325"/>
      <c r="O78" s="165"/>
      <c r="P78" s="325"/>
      <c r="Q78" s="25"/>
      <c r="R78" s="25"/>
      <c r="S78" s="165"/>
      <c r="T78" s="165"/>
      <c r="U78" s="325"/>
      <c r="V78" s="325"/>
      <c r="W78" s="325"/>
      <c r="X78" s="325"/>
    </row>
    <row r="79" spans="1:24" x14ac:dyDescent="0.2">
      <c r="A79" s="335"/>
      <c r="B79" s="325"/>
      <c r="C79" s="325"/>
      <c r="D79" s="325"/>
      <c r="E79" s="325"/>
      <c r="F79" s="325"/>
      <c r="G79" s="392"/>
      <c r="H79" s="392"/>
      <c r="I79" s="352"/>
      <c r="J79" s="325"/>
      <c r="K79" s="325"/>
      <c r="L79" s="325"/>
      <c r="M79" s="325"/>
      <c r="N79" s="325"/>
      <c r="O79" s="165"/>
      <c r="P79" s="325"/>
      <c r="Q79" s="107"/>
      <c r="R79" s="107"/>
      <c r="S79" s="311"/>
      <c r="T79" s="311"/>
      <c r="U79" s="25"/>
      <c r="V79" s="325"/>
      <c r="W79" s="325"/>
      <c r="X79" s="325"/>
    </row>
    <row r="80" spans="1:24" x14ac:dyDescent="0.2">
      <c r="A80" s="335"/>
      <c r="B80" s="325" t="s">
        <v>209</v>
      </c>
      <c r="C80" s="325"/>
      <c r="D80" s="325"/>
      <c r="E80" s="325"/>
      <c r="F80" s="325"/>
      <c r="G80" s="53">
        <v>0</v>
      </c>
      <c r="H80" s="53">
        <v>0</v>
      </c>
      <c r="I80" s="345">
        <v>0</v>
      </c>
      <c r="J80" s="325"/>
      <c r="K80" s="325"/>
      <c r="L80" s="325"/>
      <c r="M80" s="325"/>
      <c r="N80" s="325"/>
      <c r="O80" s="165"/>
      <c r="P80" s="325"/>
      <c r="Q80" s="325"/>
      <c r="R80" s="325"/>
      <c r="S80" s="325"/>
      <c r="T80" s="373"/>
      <c r="U80" s="325"/>
      <c r="V80" s="325"/>
      <c r="W80" s="325"/>
      <c r="X80" s="325"/>
    </row>
    <row r="81" spans="1:24" x14ac:dyDescent="0.2">
      <c r="A81" s="335"/>
      <c r="B81" s="325" t="s">
        <v>210</v>
      </c>
      <c r="C81" s="325"/>
      <c r="D81" s="325"/>
      <c r="E81" s="325"/>
      <c r="F81" s="325"/>
      <c r="G81" s="61">
        <v>0</v>
      </c>
      <c r="H81" s="61">
        <v>0</v>
      </c>
      <c r="I81" s="395">
        <v>0</v>
      </c>
      <c r="J81" s="325"/>
      <c r="K81" s="325"/>
      <c r="L81" s="325"/>
      <c r="M81" s="325"/>
      <c r="N81" s="325"/>
      <c r="O81" s="165"/>
      <c r="P81" s="325"/>
      <c r="Q81" s="325"/>
      <c r="R81" s="325"/>
      <c r="S81" s="325"/>
      <c r="T81" s="373"/>
      <c r="U81" s="325"/>
      <c r="V81" s="325"/>
      <c r="W81" s="325"/>
      <c r="X81" s="325"/>
    </row>
    <row r="82" spans="1:24" x14ac:dyDescent="0.2">
      <c r="A82" s="335"/>
      <c r="B82" s="325"/>
      <c r="C82" s="325" t="s">
        <v>211</v>
      </c>
      <c r="D82" s="325"/>
      <c r="E82" s="325"/>
      <c r="F82" s="325"/>
      <c r="G82" s="53">
        <v>0</v>
      </c>
      <c r="H82" s="53"/>
      <c r="I82" s="345">
        <v>0</v>
      </c>
      <c r="J82" s="325"/>
      <c r="K82" s="325"/>
      <c r="L82" s="325"/>
      <c r="M82" s="325"/>
      <c r="N82" s="325"/>
      <c r="O82" s="165"/>
      <c r="P82" s="325"/>
      <c r="Q82" s="325"/>
      <c r="R82" s="325"/>
      <c r="S82" s="325"/>
      <c r="T82" s="325"/>
      <c r="U82" s="325"/>
      <c r="V82" s="325"/>
      <c r="W82" s="325"/>
      <c r="X82" s="325"/>
    </row>
    <row r="83" spans="1:24" x14ac:dyDescent="0.2">
      <c r="A83" s="335"/>
      <c r="B83" s="325"/>
      <c r="C83" s="325"/>
      <c r="D83" s="325"/>
      <c r="E83" s="325"/>
      <c r="F83" s="325"/>
      <c r="G83" s="392"/>
      <c r="H83" s="392"/>
      <c r="I83" s="352"/>
      <c r="J83" s="325"/>
      <c r="K83" s="325"/>
      <c r="L83" s="325"/>
      <c r="M83" s="325"/>
      <c r="N83" s="325"/>
      <c r="O83" s="165"/>
      <c r="P83" s="325"/>
      <c r="Q83" s="325"/>
      <c r="R83" s="325"/>
      <c r="S83" s="325"/>
      <c r="T83" s="325"/>
      <c r="U83" s="325"/>
      <c r="V83" s="325"/>
      <c r="W83" s="325"/>
      <c r="X83" s="325"/>
    </row>
    <row r="84" spans="1:24" x14ac:dyDescent="0.2">
      <c r="A84" s="335"/>
      <c r="B84" s="325" t="s">
        <v>212</v>
      </c>
      <c r="C84" s="325"/>
      <c r="D84" s="325"/>
      <c r="E84" s="325"/>
      <c r="F84" s="325"/>
      <c r="G84" s="393">
        <v>773667.77</v>
      </c>
      <c r="H84" s="393">
        <v>0</v>
      </c>
      <c r="I84" s="345">
        <v>773667.77</v>
      </c>
      <c r="J84" s="325"/>
      <c r="K84" s="325"/>
      <c r="L84" s="325"/>
      <c r="M84" s="325"/>
      <c r="N84" s="325"/>
      <c r="O84" s="165"/>
      <c r="P84" s="325"/>
      <c r="Q84" s="325"/>
      <c r="R84" s="325"/>
      <c r="S84" s="325"/>
      <c r="T84" s="325"/>
      <c r="U84" s="325"/>
      <c r="V84" s="325"/>
      <c r="W84" s="325"/>
      <c r="X84" s="325"/>
    </row>
    <row r="85" spans="1:24" x14ac:dyDescent="0.2">
      <c r="A85" s="335"/>
      <c r="B85" s="325" t="s">
        <v>213</v>
      </c>
      <c r="C85" s="325"/>
      <c r="D85" s="325"/>
      <c r="E85" s="325"/>
      <c r="F85" s="325"/>
      <c r="G85" s="394">
        <v>773667.77</v>
      </c>
      <c r="H85" s="61">
        <v>0</v>
      </c>
      <c r="I85" s="395">
        <v>773667.77</v>
      </c>
      <c r="J85" s="325"/>
      <c r="K85" s="325"/>
      <c r="L85" s="325"/>
      <c r="M85" s="325"/>
      <c r="N85" s="325"/>
      <c r="O85" s="165"/>
      <c r="P85" s="2"/>
    </row>
    <row r="86" spans="1:24" x14ac:dyDescent="0.2">
      <c r="A86" s="335"/>
      <c r="B86" s="325"/>
      <c r="C86" s="25" t="s">
        <v>214</v>
      </c>
      <c r="D86" s="325"/>
      <c r="E86" s="325"/>
      <c r="F86" s="325"/>
      <c r="G86" s="393">
        <v>0</v>
      </c>
      <c r="H86" s="393">
        <v>0</v>
      </c>
      <c r="I86" s="345">
        <v>0</v>
      </c>
      <c r="J86" s="325"/>
      <c r="K86" s="325"/>
      <c r="L86" s="325"/>
      <c r="M86" s="325"/>
      <c r="N86" s="325"/>
      <c r="O86" s="165"/>
    </row>
    <row r="87" spans="1:24" s="305" customFormat="1" x14ac:dyDescent="0.2">
      <c r="A87" s="335"/>
      <c r="B87" s="325"/>
      <c r="C87" s="325"/>
      <c r="D87" s="325"/>
      <c r="E87" s="325"/>
      <c r="F87" s="325"/>
      <c r="G87" s="392"/>
      <c r="H87" s="392"/>
      <c r="I87" s="352"/>
      <c r="J87" s="302"/>
      <c r="K87" s="302"/>
      <c r="L87" s="302"/>
      <c r="M87" s="302"/>
      <c r="N87" s="302"/>
      <c r="O87" s="325"/>
      <c r="Q87" s="319"/>
      <c r="R87" s="319"/>
      <c r="S87" s="319"/>
      <c r="T87" s="319"/>
      <c r="U87" s="319"/>
    </row>
    <row r="88" spans="1:24" x14ac:dyDescent="0.2">
      <c r="A88" s="335"/>
      <c r="B88" s="325"/>
      <c r="C88" s="107" t="s">
        <v>215</v>
      </c>
      <c r="D88" s="325"/>
      <c r="E88" s="325"/>
      <c r="F88" s="325"/>
      <c r="G88" s="393">
        <v>979747.29</v>
      </c>
      <c r="H88" s="393">
        <v>21312.23</v>
      </c>
      <c r="I88" s="396">
        <v>1001059.52</v>
      </c>
      <c r="J88" s="325"/>
      <c r="K88" s="325"/>
      <c r="L88" s="325"/>
      <c r="M88" s="325"/>
      <c r="N88" s="325"/>
      <c r="O88" s="325"/>
      <c r="P88" s="325"/>
      <c r="Q88" s="302"/>
      <c r="R88" s="302"/>
      <c r="S88" s="302"/>
      <c r="T88" s="302"/>
      <c r="U88" s="302"/>
    </row>
    <row r="89" spans="1:24" x14ac:dyDescent="0.2">
      <c r="A89" s="335"/>
      <c r="B89" s="325"/>
      <c r="C89" s="325"/>
      <c r="D89" s="325"/>
      <c r="E89" s="325"/>
      <c r="F89" s="325"/>
      <c r="G89" s="392"/>
      <c r="H89" s="392"/>
      <c r="I89" s="352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</row>
    <row r="90" spans="1:24" ht="13.5" thickBot="1" x14ac:dyDescent="0.25">
      <c r="A90" s="339"/>
      <c r="B90" s="340"/>
      <c r="C90" s="340"/>
      <c r="D90" s="340"/>
      <c r="E90" s="340"/>
      <c r="F90" s="340"/>
      <c r="G90" s="397"/>
      <c r="H90" s="397"/>
      <c r="I90" s="388"/>
      <c r="O90" s="325"/>
      <c r="P90" s="325"/>
      <c r="Q90" s="325"/>
      <c r="R90" s="325"/>
      <c r="S90" s="325"/>
      <c r="T90" s="325"/>
      <c r="U90" s="325"/>
    </row>
    <row r="91" spans="1:24" x14ac:dyDescent="0.2">
      <c r="O91" s="325"/>
      <c r="P91" s="325"/>
      <c r="Q91" s="161"/>
      <c r="R91" s="325"/>
      <c r="S91" s="325"/>
      <c r="T91" s="325"/>
      <c r="U91" s="325"/>
    </row>
    <row r="92" spans="1:24" x14ac:dyDescent="0.2">
      <c r="O92" s="325"/>
      <c r="P92" s="398"/>
      <c r="Q92" s="398"/>
      <c r="R92" s="325"/>
      <c r="S92" s="325"/>
      <c r="T92" s="325"/>
      <c r="U92" s="325"/>
    </row>
    <row r="93" spans="1:24" x14ac:dyDescent="0.2">
      <c r="O93" s="399"/>
      <c r="P93" s="398"/>
      <c r="Q93" s="398"/>
      <c r="R93" s="325"/>
      <c r="S93" s="325"/>
      <c r="T93" s="325"/>
      <c r="U93" s="325"/>
    </row>
    <row r="94" spans="1:24" x14ac:dyDescent="0.2">
      <c r="O94" s="399"/>
      <c r="P94" s="398"/>
      <c r="Q94" s="398"/>
      <c r="R94" s="325"/>
      <c r="S94" s="325"/>
      <c r="T94" s="325"/>
      <c r="U94" s="325"/>
    </row>
    <row r="95" spans="1:24" x14ac:dyDescent="0.2">
      <c r="O95" s="325"/>
      <c r="P95" s="373"/>
      <c r="Q95" s="373"/>
      <c r="R95" s="325"/>
      <c r="S95" s="325"/>
      <c r="T95" s="325"/>
      <c r="U95" s="325"/>
    </row>
    <row r="96" spans="1:24" x14ac:dyDescent="0.2">
      <c r="O96" s="325"/>
      <c r="P96" s="373"/>
      <c r="Q96" s="373"/>
      <c r="R96" s="373"/>
      <c r="S96" s="325"/>
      <c r="T96" s="325"/>
      <c r="U96" s="325"/>
    </row>
    <row r="97" spans="15:21" x14ac:dyDescent="0.2">
      <c r="O97" s="325"/>
      <c r="P97" s="325"/>
      <c r="Q97" s="325"/>
      <c r="R97" s="325"/>
      <c r="S97" s="325"/>
      <c r="T97" s="325"/>
      <c r="U97" s="325"/>
    </row>
    <row r="98" spans="15:21" x14ac:dyDescent="0.2">
      <c r="O98" s="325"/>
      <c r="P98" s="325"/>
      <c r="Q98" s="325"/>
      <c r="R98" s="325"/>
      <c r="S98" s="325"/>
      <c r="T98" s="325"/>
      <c r="U98" s="325"/>
    </row>
    <row r="142" spans="6:11" x14ac:dyDescent="0.2">
      <c r="F142" s="400"/>
      <c r="G142" s="400"/>
      <c r="H142" s="401"/>
      <c r="I142" s="401"/>
      <c r="J142" s="402"/>
      <c r="K142" s="402"/>
    </row>
    <row r="143" spans="6:11" x14ac:dyDescent="0.2">
      <c r="F143" s="400"/>
      <c r="G143" s="400"/>
      <c r="H143" s="401"/>
      <c r="I143" s="401"/>
      <c r="J143" s="402"/>
      <c r="K143" s="402"/>
    </row>
    <row r="144" spans="6:11" x14ac:dyDescent="0.2">
      <c r="F144" s="400"/>
      <c r="G144" s="400"/>
      <c r="H144" s="401"/>
      <c r="I144" s="401"/>
      <c r="J144" s="402"/>
      <c r="K144" s="402"/>
    </row>
    <row r="145" spans="6:11" x14ac:dyDescent="0.2">
      <c r="H145" s="401"/>
      <c r="I145" s="401"/>
      <c r="J145" s="402"/>
      <c r="K145" s="402"/>
    </row>
    <row r="146" spans="6:11" x14ac:dyDescent="0.2">
      <c r="H146" s="401"/>
      <c r="I146" s="401"/>
      <c r="J146" s="402"/>
      <c r="K146" s="402"/>
    </row>
    <row r="147" spans="6:11" x14ac:dyDescent="0.2">
      <c r="F147" s="400"/>
      <c r="G147" s="400"/>
      <c r="H147" s="401"/>
      <c r="I147" s="401"/>
    </row>
    <row r="241" spans="4:5" x14ac:dyDescent="0.2">
      <c r="D241" s="403"/>
      <c r="E241" s="403"/>
    </row>
    <row r="242" spans="4:5" x14ac:dyDescent="0.2">
      <c r="D242" s="403"/>
      <c r="E242" s="403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showGridLines="0" zoomScale="90" zoomScaleNormal="90" workbookViewId="0"/>
  </sheetViews>
  <sheetFormatPr defaultColWidth="9.140625" defaultRowHeight="12.75" x14ac:dyDescent="0.2"/>
  <cols>
    <col min="1" max="1" width="67.42578125" style="319" customWidth="1"/>
    <col min="2" max="2" width="18.7109375" style="319" customWidth="1"/>
    <col min="3" max="5" width="16.140625" style="319" bestFit="1" customWidth="1"/>
    <col min="6" max="6" width="9.140625" style="319"/>
    <col min="7" max="7" width="11.28515625" style="319" bestFit="1" customWidth="1"/>
    <col min="8" max="16384" width="9.140625" style="319"/>
  </cols>
  <sheetData>
    <row r="1" spans="1:12" x14ac:dyDescent="0.2">
      <c r="A1" s="404" t="s">
        <v>5</v>
      </c>
      <c r="B1" s="405"/>
    </row>
    <row r="2" spans="1:12" x14ac:dyDescent="0.2">
      <c r="A2" s="404" t="s">
        <v>216</v>
      </c>
      <c r="B2" s="405"/>
    </row>
    <row r="3" spans="1:12" x14ac:dyDescent="0.2">
      <c r="A3" s="406">
        <f>FFELP!D7</f>
        <v>45077</v>
      </c>
      <c r="B3" s="405"/>
    </row>
    <row r="4" spans="1:12" x14ac:dyDescent="0.2">
      <c r="A4" s="404" t="s">
        <v>217</v>
      </c>
      <c r="B4" s="405"/>
    </row>
    <row r="7" spans="1:12" x14ac:dyDescent="0.2">
      <c r="A7" s="407" t="s">
        <v>218</v>
      </c>
    </row>
    <row r="9" spans="1:12" x14ac:dyDescent="0.2">
      <c r="A9" s="408" t="s">
        <v>219</v>
      </c>
      <c r="B9" s="409">
        <v>1938411.53</v>
      </c>
      <c r="C9" s="410"/>
      <c r="F9" s="2"/>
    </row>
    <row r="10" spans="1:12" x14ac:dyDescent="0.2">
      <c r="A10" s="408" t="s">
        <v>220</v>
      </c>
      <c r="B10" s="411"/>
      <c r="C10" s="410"/>
    </row>
    <row r="11" spans="1:12" x14ac:dyDescent="0.2">
      <c r="A11" s="408" t="s">
        <v>221</v>
      </c>
      <c r="B11" s="412"/>
      <c r="C11" s="410"/>
    </row>
    <row r="12" spans="1:12" x14ac:dyDescent="0.2">
      <c r="A12" s="408" t="s">
        <v>222</v>
      </c>
      <c r="B12" s="412">
        <v>60665377.030000001</v>
      </c>
      <c r="C12" s="410"/>
    </row>
    <row r="13" spans="1:12" x14ac:dyDescent="0.2">
      <c r="A13" s="408" t="s">
        <v>223</v>
      </c>
      <c r="B13" s="412">
        <v>-51109.23</v>
      </c>
      <c r="C13" s="413"/>
      <c r="E13" s="414"/>
    </row>
    <row r="14" spans="1:12" x14ac:dyDescent="0.2">
      <c r="A14" s="408" t="s">
        <v>224</v>
      </c>
      <c r="B14" s="415">
        <f>SUM(B12:B13)</f>
        <v>60614267.800000004</v>
      </c>
      <c r="C14" s="416"/>
      <c r="D14" s="414"/>
      <c r="K14" s="325"/>
      <c r="L14" s="325"/>
    </row>
    <row r="15" spans="1:12" x14ac:dyDescent="0.2">
      <c r="A15" s="408"/>
      <c r="B15" s="412"/>
      <c r="C15" s="410"/>
      <c r="K15" s="325"/>
      <c r="L15" s="325"/>
    </row>
    <row r="16" spans="1:12" x14ac:dyDescent="0.2">
      <c r="A16" s="408" t="s">
        <v>225</v>
      </c>
      <c r="B16" s="412">
        <v>4063345.04</v>
      </c>
      <c r="C16" s="410"/>
      <c r="K16" s="325"/>
      <c r="L16" s="325"/>
    </row>
    <row r="17" spans="1:12" x14ac:dyDescent="0.2">
      <c r="A17" s="408" t="s">
        <v>226</v>
      </c>
      <c r="B17" s="412">
        <v>50354.71</v>
      </c>
      <c r="C17" s="410"/>
      <c r="F17" s="2"/>
      <c r="K17" s="325"/>
      <c r="L17" s="325"/>
    </row>
    <row r="18" spans="1:12" x14ac:dyDescent="0.2">
      <c r="A18" s="408" t="s">
        <v>227</v>
      </c>
      <c r="B18" s="412"/>
      <c r="C18" s="410"/>
      <c r="K18" s="325"/>
      <c r="L18" s="325"/>
    </row>
    <row r="19" spans="1:12" x14ac:dyDescent="0.2">
      <c r="A19" s="410"/>
      <c r="B19" s="417"/>
      <c r="C19" s="410"/>
      <c r="K19" s="325"/>
      <c r="L19" s="325"/>
    </row>
    <row r="20" spans="1:12" ht="13.5" thickBot="1" x14ac:dyDescent="0.25">
      <c r="A20" s="418" t="s">
        <v>82</v>
      </c>
      <c r="B20" s="419">
        <f>B9+B14+B16+B17</f>
        <v>66666379.080000006</v>
      </c>
      <c r="C20" s="416"/>
      <c r="D20" s="414"/>
      <c r="E20" s="414"/>
      <c r="G20" s="420"/>
      <c r="K20" s="325"/>
      <c r="L20" s="325"/>
    </row>
    <row r="21" spans="1:12" ht="13.5" thickTop="1" x14ac:dyDescent="0.2">
      <c r="A21" s="410"/>
      <c r="B21" s="411"/>
      <c r="C21" s="410"/>
      <c r="E21" s="325"/>
      <c r="K21" s="325"/>
      <c r="L21" s="325"/>
    </row>
    <row r="22" spans="1:12" x14ac:dyDescent="0.2">
      <c r="A22" s="410"/>
      <c r="B22" s="411"/>
      <c r="C22" s="410"/>
    </row>
    <row r="23" spans="1:12" x14ac:dyDescent="0.2">
      <c r="A23" s="418" t="s">
        <v>228</v>
      </c>
      <c r="B23" s="411"/>
      <c r="C23" s="410"/>
    </row>
    <row r="24" spans="1:12" x14ac:dyDescent="0.2">
      <c r="A24" s="410"/>
      <c r="B24" s="411"/>
      <c r="C24" s="410"/>
    </row>
    <row r="25" spans="1:12" x14ac:dyDescent="0.2">
      <c r="A25" s="408" t="s">
        <v>229</v>
      </c>
      <c r="B25" s="421"/>
      <c r="C25" s="410"/>
    </row>
    <row r="26" spans="1:12" x14ac:dyDescent="0.2">
      <c r="A26" s="408" t="s">
        <v>230</v>
      </c>
      <c r="B26" s="409">
        <v>56017119.649999999</v>
      </c>
      <c r="C26" s="410"/>
    </row>
    <row r="27" spans="1:12" x14ac:dyDescent="0.2">
      <c r="A27" s="408" t="s">
        <v>231</v>
      </c>
      <c r="B27" s="412">
        <v>-170013.05</v>
      </c>
      <c r="C27" s="410"/>
      <c r="E27" s="2"/>
    </row>
    <row r="28" spans="1:12" x14ac:dyDescent="0.2">
      <c r="A28" s="408" t="s">
        <v>232</v>
      </c>
      <c r="B28" s="412"/>
      <c r="C28" s="410"/>
    </row>
    <row r="29" spans="1:12" x14ac:dyDescent="0.2">
      <c r="A29" s="408" t="s">
        <v>233</v>
      </c>
      <c r="B29" s="412"/>
      <c r="C29" s="410"/>
    </row>
    <row r="30" spans="1:12" x14ac:dyDescent="0.2">
      <c r="A30" s="410"/>
      <c r="B30" s="417"/>
      <c r="C30" s="410"/>
    </row>
    <row r="31" spans="1:12" ht="13.5" thickBot="1" x14ac:dyDescent="0.25">
      <c r="A31" s="408" t="s">
        <v>234</v>
      </c>
      <c r="B31" s="422">
        <f>SUM(B25:B30)</f>
        <v>55847106.600000001</v>
      </c>
      <c r="C31" s="410"/>
    </row>
    <row r="32" spans="1:12" ht="13.5" thickTop="1" x14ac:dyDescent="0.2">
      <c r="A32" s="410"/>
      <c r="B32" s="423"/>
      <c r="C32" s="410"/>
    </row>
    <row r="33" spans="1:5" x14ac:dyDescent="0.2">
      <c r="A33" s="418" t="s">
        <v>235</v>
      </c>
      <c r="B33" s="424">
        <v>10819272.48</v>
      </c>
      <c r="C33" s="410"/>
      <c r="E33" s="2"/>
    </row>
    <row r="34" spans="1:5" x14ac:dyDescent="0.2">
      <c r="A34" s="410"/>
      <c r="B34" s="411"/>
      <c r="C34" s="410"/>
    </row>
    <row r="35" spans="1:5" ht="13.5" thickBot="1" x14ac:dyDescent="0.25">
      <c r="A35" s="418" t="s">
        <v>236</v>
      </c>
      <c r="B35" s="419">
        <f>+B31+B33</f>
        <v>66666379.079999998</v>
      </c>
      <c r="C35" s="410"/>
      <c r="D35" s="414"/>
      <c r="E35" s="414"/>
    </row>
    <row r="36" spans="1:5" ht="13.5" thickTop="1" x14ac:dyDescent="0.2">
      <c r="A36" s="410"/>
      <c r="B36" s="411"/>
      <c r="C36" s="410"/>
    </row>
    <row r="37" spans="1:5" x14ac:dyDescent="0.2">
      <c r="A37" s="410"/>
      <c r="B37" s="425">
        <f>B20-B35</f>
        <v>0</v>
      </c>
      <c r="C37" s="410"/>
    </row>
    <row r="38" spans="1:5" x14ac:dyDescent="0.2">
      <c r="B38" s="172"/>
    </row>
    <row r="39" spans="1:5" x14ac:dyDescent="0.2">
      <c r="A39" s="410" t="s">
        <v>237</v>
      </c>
      <c r="B39" s="411"/>
      <c r="C39" s="410"/>
    </row>
    <row r="40" spans="1:5" x14ac:dyDescent="0.2">
      <c r="A40" s="410" t="s">
        <v>238</v>
      </c>
      <c r="B40" s="411"/>
      <c r="C40" s="410"/>
    </row>
    <row r="41" spans="1:5" x14ac:dyDescent="0.2">
      <c r="A41" s="2"/>
      <c r="B41" s="172"/>
      <c r="C41" s="2"/>
    </row>
    <row r="42" spans="1:5" x14ac:dyDescent="0.2">
      <c r="B42" s="172"/>
    </row>
    <row r="43" spans="1:5" x14ac:dyDescent="0.2">
      <c r="B43" s="172"/>
    </row>
    <row r="44" spans="1:5" x14ac:dyDescent="0.2">
      <c r="B44" s="172"/>
    </row>
    <row r="45" spans="1:5" x14ac:dyDescent="0.2">
      <c r="B45" s="172"/>
    </row>
    <row r="140" spans="6:11" x14ac:dyDescent="0.2">
      <c r="F140" s="400"/>
      <c r="G140" s="400"/>
      <c r="H140" s="401"/>
      <c r="I140" s="401"/>
      <c r="J140" s="402"/>
      <c r="K140" s="402"/>
    </row>
    <row r="141" spans="6:11" x14ac:dyDescent="0.2">
      <c r="F141" s="400"/>
      <c r="G141" s="400"/>
      <c r="H141" s="401"/>
      <c r="I141" s="401"/>
      <c r="J141" s="402"/>
      <c r="K141" s="402"/>
    </row>
    <row r="142" spans="6:11" x14ac:dyDescent="0.2">
      <c r="F142" s="400"/>
      <c r="G142" s="400"/>
      <c r="H142" s="401"/>
      <c r="I142" s="401"/>
      <c r="J142" s="402"/>
      <c r="K142" s="402"/>
    </row>
    <row r="143" spans="6:11" x14ac:dyDescent="0.2">
      <c r="H143" s="401"/>
      <c r="I143" s="401"/>
      <c r="J143" s="402"/>
      <c r="K143" s="402"/>
    </row>
    <row r="144" spans="6:11" x14ac:dyDescent="0.2">
      <c r="H144" s="401"/>
      <c r="I144" s="401"/>
      <c r="J144" s="402"/>
      <c r="K144" s="402"/>
    </row>
    <row r="145" spans="6:9" x14ac:dyDescent="0.2">
      <c r="F145" s="400"/>
      <c r="G145" s="400"/>
      <c r="H145" s="401"/>
      <c r="I145" s="401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2023-06-22T19:10:31Z</dcterms:created>
  <dcterms:modified xsi:type="dcterms:W3CDTF">2023-06-22T19:21:33Z</dcterms:modified>
</cp:coreProperties>
</file>