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3\"/>
    </mc:Choice>
  </mc:AlternateContent>
  <bookViews>
    <workbookView xWindow="0" yWindow="0" windowWidth="14370" windowHeight="319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B22" i="3"/>
  <c r="B39" i="3" s="1"/>
  <c r="A84" i="1"/>
  <c r="G73" i="1"/>
  <c r="H65" i="1"/>
  <c r="H66" i="1"/>
  <c r="G66" i="1" s="1"/>
  <c r="G47" i="1"/>
  <c r="H46" i="1"/>
  <c r="H21" i="1"/>
  <c r="L18" i="1"/>
  <c r="E18" i="1"/>
  <c r="J21" i="1"/>
  <c r="E17" i="1"/>
  <c r="A3" i="3"/>
  <c r="I21" i="1" l="1"/>
  <c r="G34" i="1"/>
  <c r="G46" i="1"/>
  <c r="G50" i="1"/>
  <c r="G38" i="1"/>
  <c r="H68" i="1"/>
  <c r="G64" i="1"/>
  <c r="G68" i="1" s="1"/>
  <c r="H53" i="1"/>
  <c r="G53" i="1" l="1"/>
  <c r="K17" i="1" l="1"/>
  <c r="K21" i="1" l="1"/>
  <c r="L17" i="1"/>
  <c r="H72" i="1" l="1"/>
  <c r="L21" i="1"/>
  <c r="M18" i="1" s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<sst xmlns="http://schemas.openxmlformats.org/spreadsheetml/2006/main" count="375" uniqueCount="280">
  <si>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</si>
  <si>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</si>
  <si>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</si>
  <si>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</si>
  <si>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</si>
  <si>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</si>
  <si>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</si>
  <si>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</si>
  <si>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</si>
  <si>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</si>
  <si>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 xml:space="preserve"> 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</si>
  <si>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</si>
  <si>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</si>
  <si>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</si>
  <si>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</si>
  <si>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</si>
  <si>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</si>
  <si>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</si>
  <si>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</si>
  <si>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</si>
  <si>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</si>
  <si>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</si>
  <si>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</si>
  <si>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</si>
  <si>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</si>
  <si>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</si>
  <si>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</si>
  <si>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</si>
  <si>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</si>
  <si>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</si>
  <si>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</si>
  <si>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</si>
  <si>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</si>
  <si>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</si>
  <si>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</si>
  <si>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</si>
  <si>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</si>
  <si>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</si>
  <si>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</si>
  <si>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</si>
  <si>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</si>
  <si>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</si>
  <si>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</si>
  <si>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</si>
  <si>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</si>
  <si>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</si>
  <si>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</si>
  <si>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</si>
  <si>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</si>
  <si>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</si>
  <si>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</si>
  <si>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</si>
  <si>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</si>
  <si>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</si>
  <si>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</si>
  <si>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</si>
  <si>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</si>
  <si>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</si>
  <si>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</si>
  <si>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</si>
  <si>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</si>
  <si>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</si>
  <si>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</si>
  <si>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</si>
  <si>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</si>
  <si>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</si>
  <si>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</si>
  <si>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</si>
  <si>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</si>
  <si>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</si>
  <si>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</si>
  <si>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</si>
  <si>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</si>
  <si>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</si>
  <si>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</si>
  <si>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</si>
  <si>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</si>
  <si>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</si>
  <si>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</si>
  <si>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</si>
  <si>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</si>
  <si>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</si>
  <si>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</si>
  <si>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</si>
  <si>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</si>
  <si>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</si>
  <si>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</si>
  <si>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</si>
  <si>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</si>
  <si>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</si>
  <si>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</si>
  <si>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</si>
  <si>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</si>
  <si>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</si>
  <si>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</si>
  <si>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</si>
  <si>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</si>
  <si>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</si>
  <si>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</si>
  <si>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</si>
  <si>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</si>
  <si>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</si>
  <si>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</si>
  <si>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</si>
  <si>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</si>
  <si>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</si>
  <si>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</si>
  <si>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</si>
  <si>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</si>
  <si>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</si>
  <si>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</si>
  <si>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</si>
  <si>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</si>
  <si>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</si>
  <si>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</si>
  <si>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</si>
  <si>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</si>
  <si>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</si>
  <si>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</si>
  <si>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</si>
  <si>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</si>
  <si>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</si>
  <si>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</si>
  <si>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</si>
  <si>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</si>
  <si>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</si>
  <si>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</si>
  <si>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</si>
  <si>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</si>
  <si>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</si>
  <si>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</si>
  <si>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</si>
  <si>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</si>
  <si>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</si>
  <si>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</si>
  <si>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</si>
  <si>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</si>
  <si>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</si>
  <si>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</si>
  <si>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</si>
  <si>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</si>
  <si>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</si>
  <si>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</si>
  <si>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</si>
  <si>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</si>
  <si>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</si>
  <si>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</si>
  <si>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</si>
  <si>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</si>
  <si>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</si>
  <si>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</si>
  <si>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</si>
  <si>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</si>
  <si>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</si>
  <si>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</si>
  <si>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</si>
  <si>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</si>
  <si>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</si>
  <si>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</si>
  <si>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</si>
  <si>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</si>
  <si>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</si>
  <si>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</si>
  <si>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</si>
  <si>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</si>
  <si>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</si>
  <si>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</si>
  <si>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</si>
  <si>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</si>
  <si>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</si>
  <si>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</si>
  <si>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</si>
  <si>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</si>
  <si>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</si>
  <si>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</si>
  <si>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</si>
  <si>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</si>
  <si>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</si>
  <si>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</si>
  <si>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</si>
  <si>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</si>
  <si>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</si>
  <si>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</si>
  <si>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</si>
  <si>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</si>
  <si>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</si>
  <si>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</si>
  <si>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</si>
  <si>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</si>
  <si>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</si>
  <si>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</si>
  <si>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</si>
  <si>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</si>
  <si>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</si>
  <si>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</si>
  <si>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</si>
  <si>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</si>
  <si>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</si>
  <si>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</si>
  <si>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</si>
  <si>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</si>
  <si>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</si>
  <si>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</si>
  <si>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</si>
  <si>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</si>
  <si>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</si>
  <si>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</si>
  <si>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</si>
  <si>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</si>
  <si>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</si>
  <si>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</si>
  <si>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</si>
  <si>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</si>
  <si>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</si>
  <si>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</si>
  <si>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</si>
  <si>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</si>
  <si>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</si>
  <si>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</si>
  <si>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</si>
  <si>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</si>
  <si>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</si>
  <si>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</si>
  <si>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</si>
  <si>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</si>
  <si>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</si>
  <si>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</si>
  <si>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</si>
  <si>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</si>
  <si>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</si>
  <si>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</si>
  <si>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</si>
  <si>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</si>
  <si>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</si>
  <si>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</si>
  <si>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</si>
  <si>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</si>
  <si>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</si>
  <si>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</si>
  <si>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</si>
  <si>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</si>
  <si>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</si>
  <si>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</si>
  <si>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</si>
  <si>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</si>
  <si>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</si>
  <si>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</si>
  <si>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</si>
  <si>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</si>
  <si>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</si>
  <si>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</si>
  <si>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</si>
  <si>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</si>
  <si>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</si>
  <si>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</si>
  <si>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</si>
  <si>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</si>
  <si>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</si>
  <si>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</si>
  <si>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</si>
  <si>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</si>
  <si>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</si>
  <si>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</si>
  <si>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</si>
  <si>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</si>
  <si>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</si>
  <si>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</si>
  <si>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</si>
  <si>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</si>
  <si>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</si>
  <si>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</si>
  <si>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</si>
  <si>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</si>
  <si>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</si>
  <si>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</si>
  <si>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</si>
  <si>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</si>
  <si>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</si>
  <si>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</si>
  <si>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5/25/23-6/22/23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</si>
</sst>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4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5" applyFill="1" applyBorder="1" applyAlignment="1" applyProtection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9" fontId="4" fillId="0" borderId="11" xfId="0" applyNumberFormat="1" applyFont="1" applyFill="1" applyBorder="1" applyAlignment="1" applyProtection="1">
      <alignment horizontal="right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9" fontId="4" fillId="0" borderId="17" xfId="0" applyNumberFormat="1" applyFont="1" applyFill="1" applyBorder="1" applyAlignment="1" applyProtection="1">
      <alignment horizontal="right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6" applyNumberFormat="1" applyFont="1" applyFill="1" applyBorder="1" applyAlignment="1">
      <alignment horizontal="center"/>
    </xf>
    <xf numFmtId="2" fontId="4" fillId="0" borderId="26" xfId="7" applyNumberFormat="1" applyFont="1" applyFill="1" applyBorder="1" applyAlignment="1"/>
    <xf numFmtId="2" fontId="4" fillId="0" borderId="14" xfId="7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7" applyNumberFormat="1" applyFont="1" applyFill="1" applyBorder="1" applyAlignment="1"/>
    <xf numFmtId="2" fontId="4" fillId="0" borderId="0" xfId="7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7" applyNumberFormat="1" applyFont="1" applyFill="1" applyBorder="1" applyAlignment="1"/>
    <xf numFmtId="2" fontId="4" fillId="0" borderId="21" xfId="7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8" applyFont="1" applyFill="1" applyBorder="1" applyAlignment="1">
      <alignment horizontal="center"/>
    </xf>
    <xf numFmtId="10" fontId="5" fillId="0" borderId="29" xfId="9" applyNumberFormat="1" applyFont="1" applyFill="1" applyBorder="1" applyAlignment="1"/>
    <xf numFmtId="10" fontId="5" fillId="0" borderId="23" xfId="9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6" applyNumberFormat="1" applyFont="1" applyFill="1" applyBorder="1"/>
    <xf numFmtId="2" fontId="5" fillId="0" borderId="31" xfId="7" applyNumberFormat="1" applyFont="1" applyFill="1" applyBorder="1" applyAlignment="1">
      <alignment horizontal="center"/>
    </xf>
    <xf numFmtId="2" fontId="5" fillId="0" borderId="7" xfId="7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readingOrder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1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10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16" xfId="6" quotePrefix="1" applyFont="1" applyFill="1" applyBorder="1" applyAlignment="1">
      <alignment horizontal="right"/>
    </xf>
    <xf numFmtId="10" fontId="4" fillId="0" borderId="16" xfId="7" applyNumberFormat="1" applyFont="1" applyFill="1" applyBorder="1" applyAlignment="1">
      <alignment horizontal="right"/>
    </xf>
    <xf numFmtId="165" fontId="4" fillId="0" borderId="16" xfId="6" quotePrefix="1" applyNumberFormat="1" applyFont="1" applyFill="1" applyBorder="1" applyAlignment="1">
      <alignment horizontal="right"/>
    </xf>
    <xf numFmtId="43" fontId="4" fillId="0" borderId="38" xfId="6" quotePrefix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6" applyFont="1" applyFill="1" applyBorder="1" applyAlignment="1">
      <alignment horizontal="right"/>
    </xf>
    <xf numFmtId="10" fontId="4" fillId="0" borderId="19" xfId="7" applyNumberFormat="1" applyFont="1" applyFill="1" applyBorder="1" applyAlignment="1">
      <alignment horizontal="right"/>
    </xf>
    <xf numFmtId="165" fontId="5" fillId="0" borderId="19" xfId="6" applyNumberFormat="1" applyFont="1" applyFill="1" applyBorder="1" applyAlignment="1">
      <alignment horizontal="right"/>
    </xf>
    <xf numFmtId="43" fontId="5" fillId="0" borderId="39" xfId="6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10" fontId="4" fillId="0" borderId="0" xfId="2" applyNumberFormat="1" applyFont="1" applyFill="1"/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0" fontId="4" fillId="0" borderId="11" xfId="7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0" fontId="10" fillId="0" borderId="16" xfId="7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8" xfId="0" applyNumberFormat="1" applyFont="1" applyFill="1" applyBorder="1" applyAlignment="1">
      <alignment horizontal="right"/>
    </xf>
    <xf numFmtId="10" fontId="4" fillId="0" borderId="16" xfId="6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6" applyNumberFormat="1" applyFont="1" applyFill="1" applyBorder="1" applyAlignment="1">
      <alignment horizontal="right"/>
    </xf>
    <xf numFmtId="10" fontId="5" fillId="0" borderId="19" xfId="7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10" fontId="11" fillId="0" borderId="14" xfId="7" applyNumberFormat="1" applyFont="1" applyFill="1" applyBorder="1"/>
    <xf numFmtId="168" fontId="11" fillId="0" borderId="15" xfId="6" applyNumberFormat="1" applyFont="1" applyFill="1" applyBorder="1"/>
    <xf numFmtId="10" fontId="11" fillId="0" borderId="7" xfId="7" applyNumberFormat="1" applyFont="1" applyFill="1" applyBorder="1"/>
    <xf numFmtId="168" fontId="11" fillId="0" borderId="8" xfId="6" applyNumberFormat="1" applyFont="1" applyFill="1" applyBorder="1"/>
    <xf numFmtId="0" fontId="5" fillId="0" borderId="29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43" fontId="5" fillId="0" borderId="10" xfId="6" applyFont="1" applyFill="1" applyBorder="1" applyAlignment="1">
      <alignment horizontal="center"/>
    </xf>
    <xf numFmtId="43" fontId="5" fillId="0" borderId="24" xfId="6" applyFont="1" applyFill="1" applyBorder="1" applyAlignment="1">
      <alignment horizontal="center"/>
    </xf>
    <xf numFmtId="41" fontId="4" fillId="0" borderId="16" xfId="6" applyNumberFormat="1" applyFont="1" applyFill="1" applyBorder="1" applyAlignment="1">
      <alignment horizontal="right"/>
    </xf>
    <xf numFmtId="43" fontId="4" fillId="0" borderId="16" xfId="6" applyFont="1" applyFill="1" applyBorder="1" applyAlignment="1">
      <alignment horizontal="right"/>
    </xf>
    <xf numFmtId="43" fontId="4" fillId="0" borderId="13" xfId="6" applyFont="1" applyFill="1" applyBorder="1" applyAlignment="1">
      <alignment horizontal="right"/>
    </xf>
    <xf numFmtId="43" fontId="4" fillId="0" borderId="16" xfId="7" applyNumberFormat="1" applyFont="1" applyFill="1" applyBorder="1" applyAlignment="1">
      <alignment horizontal="right"/>
    </xf>
    <xf numFmtId="43" fontId="4" fillId="0" borderId="37" xfId="6" applyFont="1" applyFill="1" applyBorder="1" applyAlignment="1">
      <alignment horizontal="right"/>
    </xf>
    <xf numFmtId="43" fontId="4" fillId="0" borderId="17" xfId="6" applyFont="1" applyFill="1" applyBorder="1" applyAlignment="1">
      <alignment horizontal="right"/>
    </xf>
    <xf numFmtId="43" fontId="4" fillId="0" borderId="38" xfId="6" applyFont="1" applyFill="1" applyBorder="1" applyAlignment="1">
      <alignment horizontal="right"/>
    </xf>
    <xf numFmtId="43" fontId="4" fillId="0" borderId="28" xfId="7" applyNumberFormat="1" applyFont="1" applyFill="1" applyBorder="1" applyAlignment="1">
      <alignment horizontal="right"/>
    </xf>
    <xf numFmtId="41" fontId="5" fillId="0" borderId="19" xfId="6" applyNumberFormat="1" applyFont="1" applyFill="1" applyBorder="1" applyAlignment="1">
      <alignment horizontal="right"/>
    </xf>
    <xf numFmtId="43" fontId="5" fillId="0" borderId="19" xfId="7" applyNumberFormat="1" applyFont="1" applyFill="1" applyBorder="1" applyAlignment="1">
      <alignment horizontal="right"/>
    </xf>
    <xf numFmtId="43" fontId="5" fillId="0" borderId="27" xfId="7" applyNumberFormat="1" applyFont="1" applyFill="1" applyBorder="1" applyAlignment="1">
      <alignment horizontal="right"/>
    </xf>
    <xf numFmtId="10" fontId="11" fillId="0" borderId="0" xfId="7" applyNumberFormat="1" applyFont="1" applyFill="1" applyBorder="1"/>
    <xf numFmtId="168" fontId="11" fillId="0" borderId="5" xfId="6" applyNumberFormat="1" applyFont="1" applyFill="1" applyBorder="1"/>
    <xf numFmtId="0" fontId="4" fillId="0" borderId="32" xfId="0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5" xfId="0" applyFont="1" applyFill="1" applyBorder="1"/>
    <xf numFmtId="0" fontId="4" fillId="0" borderId="12" xfId="0" applyFont="1" applyFill="1" applyBorder="1"/>
    <xf numFmtId="10" fontId="4" fillId="0" borderId="11" xfId="6" applyNumberFormat="1" applyFont="1" applyFill="1" applyBorder="1" applyAlignment="1">
      <alignment horizontal="right"/>
    </xf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6" applyNumberFormat="1" applyFont="1" applyFill="1" applyBorder="1" applyAlignment="1">
      <alignment horizontal="right"/>
    </xf>
    <xf numFmtId="43" fontId="5" fillId="0" borderId="35" xfId="6" applyFont="1" applyFill="1" applyBorder="1" applyAlignment="1">
      <alignment horizontal="right"/>
    </xf>
    <xf numFmtId="10" fontId="5" fillId="0" borderId="35" xfId="7" applyNumberFormat="1" applyFont="1" applyFill="1" applyBorder="1" applyAlignment="1">
      <alignment horizontal="right"/>
    </xf>
    <xf numFmtId="10" fontId="5" fillId="0" borderId="35" xfId="6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1" fillId="0" borderId="1" xfId="0" applyFont="1" applyFill="1" applyBorder="1"/>
    <xf numFmtId="0" fontId="6" fillId="0" borderId="2" xfId="0" applyFont="1" applyFill="1" applyBorder="1"/>
    <xf numFmtId="0" fontId="19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20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1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7" fillId="0" borderId="32" xfId="0" applyFont="1" applyFill="1" applyBorder="1"/>
    <xf numFmtId="0" fontId="0" fillId="0" borderId="1" xfId="0" applyFill="1" applyBorder="1"/>
    <xf numFmtId="43" fontId="21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3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43" fontId="0" fillId="0" borderId="0" xfId="1" applyNumberFormat="1" applyFont="1" applyFill="1"/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43" fontId="0" fillId="0" borderId="0" xfId="1" applyFont="1" applyFill="1"/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27" fillId="0" borderId="0" xfId="0" applyNumberFormat="1" applyFont="1" applyFill="1" applyAlignment="1"/>
    <xf numFmtId="0" fontId="27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7" fillId="0" borderId="21" xfId="0" applyFont="1" applyFill="1" applyBorder="1" applyAlignment="1">
      <alignment horizontal="left" vertical="top"/>
    </xf>
    <xf numFmtId="44" fontId="27" fillId="0" borderId="21" xfId="0" applyNumberFormat="1" applyFont="1" applyFill="1" applyBorder="1" applyAlignment="1"/>
    <xf numFmtId="44" fontId="0" fillId="0" borderId="0" xfId="0" applyNumberFormat="1" applyFill="1" applyBorder="1"/>
    <xf numFmtId="0" fontId="27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6" fillId="0" borderId="0" xfId="0" applyFont="1" applyFill="1" applyAlignment="1"/>
    <xf numFmtId="0" fontId="27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/>
    <xf numFmtId="43" fontId="28" fillId="0" borderId="0" xfId="0" applyNumberFormat="1" applyFont="1" applyFill="1" applyBorder="1"/>
    <xf numFmtId="0" fontId="4" fillId="0" borderId="0" xfId="3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11">
    <cellStyle name="Comma" xfId="1" builtinId="3"/>
    <cellStyle name="Comma 10" xfId="6"/>
    <cellStyle name="Comma 4" xfId="8"/>
    <cellStyle name="Currency 2 3" xfId="10"/>
    <cellStyle name="Hyperlink" xfId="4" builtinId="8"/>
    <cellStyle name="Hyperlink 4 3 2" xfId="5"/>
    <cellStyle name="Normal" xfId="0" builtinId="0"/>
    <cellStyle name="Normal 10" xfId="3"/>
    <cellStyle name="Percent" xfId="2" builtinId="5"/>
    <cellStyle name="Percent 10 2" xfId="7"/>
    <cellStyle name="Percent 2" xfId="9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7915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7915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10638" y="47553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3495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3495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5703125" style="3" customWidth="1"/>
    <col min="9" max="9" width="28.42578125" style="2" bestFit="1" customWidth="1"/>
    <col min="10" max="10" width="16.5703125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1.425781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G1" s="478"/>
      <c r="H1" s="479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14">
        <v>45103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14">
        <v>45077</v>
      </c>
      <c r="E7" s="15"/>
      <c r="F7" s="15"/>
      <c r="G7" s="16"/>
      <c r="I7" s="17"/>
      <c r="J7" s="18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I8" s="19"/>
      <c r="J8" s="19" t="s">
        <v>10</v>
      </c>
    </row>
    <row r="9" spans="1:15" x14ac:dyDescent="0.2">
      <c r="B9" s="9" t="s">
        <v>11</v>
      </c>
      <c r="C9" s="10"/>
      <c r="D9" s="11" t="s">
        <v>12</v>
      </c>
      <c r="E9" s="11"/>
      <c r="F9" s="11"/>
      <c r="G9" s="12"/>
      <c r="I9" s="19"/>
      <c r="J9" s="19"/>
    </row>
    <row r="10" spans="1:15" x14ac:dyDescent="0.2">
      <c r="B10" s="20" t="s">
        <v>13</v>
      </c>
      <c r="C10" s="21"/>
      <c r="D10" s="22" t="s">
        <v>14</v>
      </c>
      <c r="E10" s="23"/>
      <c r="F10" s="23"/>
      <c r="G10" s="24"/>
      <c r="I10" s="25"/>
      <c r="J10" s="25"/>
    </row>
    <row r="11" spans="1:15" ht="13.5" thickBot="1" x14ac:dyDescent="0.25">
      <c r="B11" s="26" t="s">
        <v>15</v>
      </c>
      <c r="C11" s="27"/>
      <c r="D11" s="28" t="s">
        <v>16</v>
      </c>
      <c r="E11" s="29"/>
      <c r="F11" s="29"/>
      <c r="G11" s="30"/>
    </row>
    <row r="12" spans="1:15" x14ac:dyDescent="0.2">
      <c r="B12" s="25"/>
      <c r="C12" s="25"/>
    </row>
    <row r="13" spans="1:15" ht="13.5" thickBot="1" x14ac:dyDescent="0.25"/>
    <row r="14" spans="1:15" ht="15.75" x14ac:dyDescent="0.25">
      <c r="A14" s="31" t="s">
        <v>17</v>
      </c>
      <c r="B14" s="32"/>
      <c r="C14" s="33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5"/>
    </row>
    <row r="15" spans="1:15" ht="6.75" customHeight="1" x14ac:dyDescent="0.2">
      <c r="A15" s="36"/>
      <c r="B15" s="25"/>
      <c r="C15" s="25"/>
      <c r="D15" s="25"/>
      <c r="E15" s="25"/>
      <c r="F15" s="25"/>
      <c r="G15" s="25"/>
      <c r="H15" s="37"/>
      <c r="I15" s="25"/>
      <c r="J15" s="25"/>
      <c r="K15" s="25"/>
      <c r="L15" s="25"/>
      <c r="M15" s="25"/>
      <c r="N15" s="25"/>
      <c r="O15" s="38"/>
    </row>
    <row r="16" spans="1:15" x14ac:dyDescent="0.2">
      <c r="A16" s="39"/>
      <c r="B16" s="40" t="s">
        <v>18</v>
      </c>
      <c r="C16" s="40" t="s">
        <v>19</v>
      </c>
      <c r="D16" s="41" t="s">
        <v>20</v>
      </c>
      <c r="E16" s="40" t="s">
        <v>21</v>
      </c>
      <c r="F16" s="40" t="s">
        <v>22</v>
      </c>
      <c r="G16" s="40" t="s">
        <v>23</v>
      </c>
      <c r="H16" s="42" t="s">
        <v>24</v>
      </c>
      <c r="I16" s="40" t="s">
        <v>25</v>
      </c>
      <c r="J16" s="40" t="s">
        <v>26</v>
      </c>
      <c r="K16" s="40" t="s">
        <v>27</v>
      </c>
      <c r="L16" s="43" t="s">
        <v>28</v>
      </c>
      <c r="M16" s="40" t="s">
        <v>29</v>
      </c>
      <c r="N16" s="40" t="s">
        <v>30</v>
      </c>
      <c r="O16" s="44" t="s">
        <v>31</v>
      </c>
    </row>
    <row r="17" spans="1:17" x14ac:dyDescent="0.2">
      <c r="A17" s="36"/>
      <c r="B17" s="45" t="s">
        <v>32</v>
      </c>
      <c r="C17" s="46" t="s">
        <v>33</v>
      </c>
      <c r="D17" s="47">
        <v>5.8680000000000003E-2</v>
      </c>
      <c r="E17" s="48">
        <f>+D17-F17</f>
        <v>5.1380000000000002E-2</v>
      </c>
      <c r="F17" s="49">
        <v>7.3000000000000001E-3</v>
      </c>
      <c r="G17" s="50"/>
      <c r="H17" s="51">
        <v>462000000</v>
      </c>
      <c r="I17" s="52">
        <v>30825515.039999999</v>
      </c>
      <c r="J17" s="52">
        <v>160787.9</v>
      </c>
      <c r="K17" s="53">
        <f>+'ESA Collection and Waterfall(3)'!G84</f>
        <v>802544.25</v>
      </c>
      <c r="L17" s="52">
        <f>I17-K17</f>
        <v>30022970.789999999</v>
      </c>
      <c r="M17" s="54">
        <f>L17/L21</f>
        <v>0.76544357006365349</v>
      </c>
      <c r="N17" s="55" t="s">
        <v>34</v>
      </c>
      <c r="O17" s="56">
        <v>50885</v>
      </c>
      <c r="Q17" s="57"/>
    </row>
    <row r="18" spans="1:17" x14ac:dyDescent="0.2">
      <c r="A18" s="36"/>
      <c r="B18" s="58" t="s">
        <v>35</v>
      </c>
      <c r="C18" s="59" t="s">
        <v>36</v>
      </c>
      <c r="D18" s="60">
        <v>8.6379999999999998E-2</v>
      </c>
      <c r="E18" s="61">
        <f>+D18-F18</f>
        <v>5.1379999999999995E-2</v>
      </c>
      <c r="F18" s="62">
        <v>3.5000000000000003E-2</v>
      </c>
      <c r="G18" s="63"/>
      <c r="H18" s="64">
        <v>9200000</v>
      </c>
      <c r="I18" s="65">
        <v>9200000</v>
      </c>
      <c r="J18" s="65">
        <v>70640.53</v>
      </c>
      <c r="K18" s="66"/>
      <c r="L18" s="65">
        <f>I18-K18</f>
        <v>9200000</v>
      </c>
      <c r="M18" s="67">
        <f>L18/L21</f>
        <v>0.23455642993634648</v>
      </c>
      <c r="N18" s="68" t="s">
        <v>34</v>
      </c>
      <c r="O18" s="69">
        <v>54173</v>
      </c>
      <c r="Q18" s="57"/>
    </row>
    <row r="19" spans="1:17" x14ac:dyDescent="0.2">
      <c r="A19" s="36"/>
      <c r="B19" s="70"/>
      <c r="C19" s="70"/>
      <c r="D19" s="60"/>
      <c r="E19" s="60"/>
      <c r="F19" s="71"/>
      <c r="G19" s="63"/>
      <c r="H19" s="72"/>
      <c r="I19" s="73"/>
      <c r="J19" s="65"/>
      <c r="K19" s="66"/>
      <c r="L19" s="65"/>
      <c r="M19" s="67"/>
      <c r="N19" s="68"/>
      <c r="O19" s="69"/>
      <c r="Q19" s="57"/>
    </row>
    <row r="20" spans="1:17" x14ac:dyDescent="0.2">
      <c r="A20" s="74"/>
      <c r="B20" s="75"/>
      <c r="C20" s="76"/>
      <c r="D20" s="77"/>
      <c r="E20" s="78"/>
      <c r="F20" s="76"/>
      <c r="G20" s="78"/>
      <c r="H20" s="79"/>
      <c r="I20" s="80"/>
      <c r="J20" s="80"/>
      <c r="K20" s="81"/>
      <c r="L20" s="80"/>
      <c r="M20" s="82"/>
      <c r="N20" s="83"/>
      <c r="O20" s="84"/>
    </row>
    <row r="21" spans="1:17" x14ac:dyDescent="0.2">
      <c r="A21" s="74"/>
      <c r="B21" s="85" t="s">
        <v>37</v>
      </c>
      <c r="C21" s="75"/>
      <c r="D21" s="86"/>
      <c r="E21" s="76"/>
      <c r="F21" s="76"/>
      <c r="G21" s="76"/>
      <c r="H21" s="87">
        <f>SUM(H17:H20)</f>
        <v>471200000</v>
      </c>
      <c r="I21" s="88">
        <f>SUM(I17:I20)</f>
        <v>40025515.039999999</v>
      </c>
      <c r="J21" s="88">
        <f>SUM(J17:J19)</f>
        <v>231428.43</v>
      </c>
      <c r="K21" s="88">
        <f>SUM(K17:K19)</f>
        <v>802544.25</v>
      </c>
      <c r="L21" s="88">
        <f>SUM(L17:L19)</f>
        <v>39222970.789999999</v>
      </c>
      <c r="M21" s="89">
        <f>SUM(M17:M19)</f>
        <v>1</v>
      </c>
      <c r="N21" s="90"/>
      <c r="O21" s="91"/>
    </row>
    <row r="22" spans="1:17" s="97" customFormat="1" ht="11.25" x14ac:dyDescent="0.2">
      <c r="A22" s="92" t="s">
        <v>38</v>
      </c>
      <c r="B22" s="93"/>
      <c r="C22" s="93"/>
      <c r="D22" s="93"/>
      <c r="E22" s="93"/>
      <c r="F22" s="93"/>
      <c r="G22" s="93"/>
      <c r="H22" s="94"/>
      <c r="I22" s="93"/>
      <c r="J22" s="93"/>
      <c r="K22" s="95"/>
      <c r="L22" s="95"/>
      <c r="M22" s="95"/>
      <c r="N22" s="95"/>
      <c r="O22" s="96"/>
    </row>
    <row r="23" spans="1:17" s="97" customFormat="1" ht="13.5" thickBot="1" x14ac:dyDescent="0.25">
      <c r="A23" s="98"/>
      <c r="B23" s="99"/>
      <c r="C23" s="99"/>
      <c r="D23" s="99"/>
      <c r="E23" s="99"/>
      <c r="F23" s="99"/>
      <c r="G23" s="99"/>
      <c r="H23" s="100"/>
      <c r="I23" s="99"/>
      <c r="J23" s="99"/>
      <c r="K23" s="101"/>
      <c r="L23" s="101"/>
      <c r="M23" s="101"/>
      <c r="N23" s="101"/>
      <c r="O23" s="102"/>
    </row>
    <row r="24" spans="1:17" ht="13.5" thickBot="1" x14ac:dyDescent="0.25"/>
    <row r="25" spans="1:17" ht="15.75" x14ac:dyDescent="0.25">
      <c r="A25" s="31" t="s">
        <v>39</v>
      </c>
      <c r="B25" s="32"/>
      <c r="C25" s="33"/>
      <c r="D25" s="33"/>
      <c r="E25" s="33"/>
      <c r="F25" s="33"/>
      <c r="G25" s="33"/>
      <c r="H25" s="103"/>
      <c r="J25" s="31" t="s">
        <v>40</v>
      </c>
      <c r="K25" s="33"/>
      <c r="L25" s="33"/>
      <c r="M25" s="33"/>
      <c r="N25" s="33"/>
      <c r="O25" s="35"/>
    </row>
    <row r="26" spans="1:17" ht="6.75" customHeight="1" x14ac:dyDescent="0.2">
      <c r="A26" s="36"/>
      <c r="B26" s="25"/>
      <c r="C26" s="25"/>
      <c r="D26" s="25"/>
      <c r="E26" s="25"/>
      <c r="F26" s="25"/>
      <c r="G26" s="25"/>
      <c r="H26" s="104"/>
      <c r="J26" s="36"/>
      <c r="K26" s="25"/>
      <c r="L26" s="25"/>
      <c r="M26" s="25"/>
      <c r="N26" s="25"/>
      <c r="O26" s="38"/>
    </row>
    <row r="27" spans="1:17" s="116" customFormat="1" ht="12.75" customHeight="1" x14ac:dyDescent="0.2">
      <c r="A27" s="105"/>
      <c r="B27" s="106"/>
      <c r="C27" s="106"/>
      <c r="D27" s="106"/>
      <c r="E27" s="107"/>
      <c r="F27" s="108" t="s">
        <v>41</v>
      </c>
      <c r="G27" s="109" t="s">
        <v>42</v>
      </c>
      <c r="H27" s="110" t="s">
        <v>43</v>
      </c>
      <c r="I27" s="2"/>
      <c r="J27" s="111"/>
      <c r="K27" s="112"/>
      <c r="L27" s="43" t="s">
        <v>44</v>
      </c>
      <c r="M27" s="113" t="s">
        <v>45</v>
      </c>
      <c r="N27" s="114"/>
      <c r="O27" s="115"/>
    </row>
    <row r="28" spans="1:17" x14ac:dyDescent="0.2">
      <c r="A28" s="111"/>
      <c r="B28" s="117" t="s">
        <v>46</v>
      </c>
      <c r="C28" s="117"/>
      <c r="D28" s="117"/>
      <c r="E28" s="117"/>
      <c r="F28" s="118">
        <v>55763315.899999999</v>
      </c>
      <c r="G28" s="118">
        <v>-818036.97</v>
      </c>
      <c r="H28" s="119">
        <v>54945278.93</v>
      </c>
      <c r="I28" s="120"/>
      <c r="J28" s="74"/>
      <c r="K28" s="121"/>
      <c r="L28" s="122"/>
      <c r="M28" s="123" t="s">
        <v>47</v>
      </c>
      <c r="N28" s="124"/>
      <c r="O28" s="125"/>
    </row>
    <row r="29" spans="1:17" x14ac:dyDescent="0.2">
      <c r="A29" s="36"/>
      <c r="B29" s="25" t="s">
        <v>48</v>
      </c>
      <c r="C29" s="25"/>
      <c r="D29" s="25"/>
      <c r="E29" s="25"/>
      <c r="F29" s="126">
        <v>626419.79</v>
      </c>
      <c r="G29" s="126">
        <v>-129665.63</v>
      </c>
      <c r="H29" s="127">
        <v>496754.16</v>
      </c>
      <c r="I29" s="120"/>
      <c r="J29" s="128" t="s">
        <v>49</v>
      </c>
      <c r="K29" s="129"/>
      <c r="L29" s="130">
        <v>4.0000000000000002E-4</v>
      </c>
      <c r="M29" s="131"/>
      <c r="N29" s="132">
        <v>-29</v>
      </c>
      <c r="O29" s="133"/>
    </row>
    <row r="30" spans="1:17" x14ac:dyDescent="0.2">
      <c r="A30" s="36"/>
      <c r="B30" s="134" t="s">
        <v>50</v>
      </c>
      <c r="C30" s="134"/>
      <c r="D30" s="134"/>
      <c r="E30" s="134"/>
      <c r="F30" s="126">
        <v>56389735.689999998</v>
      </c>
      <c r="G30" s="126">
        <v>-947702.6</v>
      </c>
      <c r="H30" s="127">
        <v>55442033.090000004</v>
      </c>
      <c r="I30" s="120"/>
      <c r="J30" s="128" t="s">
        <v>51</v>
      </c>
      <c r="K30" s="129"/>
      <c r="L30" s="130">
        <v>0</v>
      </c>
      <c r="M30" s="135"/>
      <c r="N30" s="136">
        <v>0</v>
      </c>
      <c r="O30" s="137"/>
    </row>
    <row r="31" spans="1:17" x14ac:dyDescent="0.2">
      <c r="A31" s="36"/>
      <c r="B31" s="25"/>
      <c r="C31" s="25"/>
      <c r="D31" s="25"/>
      <c r="E31" s="25"/>
      <c r="F31" s="126">
        <v>0</v>
      </c>
      <c r="G31" s="126">
        <v>0</v>
      </c>
      <c r="H31" s="127">
        <v>0</v>
      </c>
      <c r="I31" s="120"/>
      <c r="J31" s="128" t="s">
        <v>52</v>
      </c>
      <c r="K31" s="129"/>
      <c r="L31" s="130">
        <v>4.2900000000000001E-2</v>
      </c>
      <c r="M31" s="135"/>
      <c r="N31" s="136">
        <v>-17.350000000000001</v>
      </c>
      <c r="O31" s="137"/>
    </row>
    <row r="32" spans="1:17" x14ac:dyDescent="0.2">
      <c r="A32" s="36"/>
      <c r="B32" s="25"/>
      <c r="C32" s="25"/>
      <c r="D32" s="25"/>
      <c r="E32" s="25"/>
      <c r="F32" s="126">
        <v>0</v>
      </c>
      <c r="G32" s="126">
        <v>0</v>
      </c>
      <c r="H32" s="127">
        <v>0</v>
      </c>
      <c r="I32" s="120"/>
      <c r="J32" s="128" t="s">
        <v>53</v>
      </c>
      <c r="K32" s="129"/>
      <c r="L32" s="130">
        <v>8.2500000000000004E-2</v>
      </c>
      <c r="M32" s="138"/>
      <c r="N32" s="139">
        <v>-5.98</v>
      </c>
      <c r="O32" s="140"/>
    </row>
    <row r="33" spans="1:15" ht="15.75" customHeight="1" x14ac:dyDescent="0.2">
      <c r="A33" s="36"/>
      <c r="B33" s="25"/>
      <c r="C33" s="25"/>
      <c r="D33" s="25"/>
      <c r="E33" s="25"/>
      <c r="F33" s="126">
        <v>0</v>
      </c>
      <c r="G33" s="126">
        <v>0</v>
      </c>
      <c r="H33" s="127">
        <v>0</v>
      </c>
      <c r="I33" s="120"/>
      <c r="J33" s="141"/>
      <c r="K33" s="142"/>
      <c r="L33" s="143"/>
      <c r="M33" s="144"/>
      <c r="N33" s="145" t="s">
        <v>54</v>
      </c>
      <c r="O33" s="146"/>
    </row>
    <row r="34" spans="1:15" x14ac:dyDescent="0.2">
      <c r="A34" s="36"/>
      <c r="B34" s="25" t="s">
        <v>55</v>
      </c>
      <c r="C34" s="25"/>
      <c r="D34" s="25"/>
      <c r="E34" s="25"/>
      <c r="F34" s="126">
        <v>5.13</v>
      </c>
      <c r="G34" s="126">
        <f>H34-F34</f>
        <v>0</v>
      </c>
      <c r="H34" s="127">
        <v>5.13</v>
      </c>
      <c r="I34" s="120"/>
      <c r="J34" s="128" t="s">
        <v>56</v>
      </c>
      <c r="K34" s="129"/>
      <c r="L34" s="130">
        <v>0.86539999999999995</v>
      </c>
      <c r="M34" s="131"/>
      <c r="N34" s="132">
        <v>197.18</v>
      </c>
      <c r="O34" s="133"/>
    </row>
    <row r="35" spans="1:15" x14ac:dyDescent="0.2">
      <c r="A35" s="36"/>
      <c r="B35" s="25" t="s">
        <v>57</v>
      </c>
      <c r="C35" s="25"/>
      <c r="D35" s="25"/>
      <c r="E35" s="25"/>
      <c r="F35" s="126">
        <v>156.5</v>
      </c>
      <c r="G35" s="126">
        <v>-0.41</v>
      </c>
      <c r="H35" s="127">
        <v>156.09</v>
      </c>
      <c r="I35" s="120"/>
      <c r="J35" s="128" t="s">
        <v>58</v>
      </c>
      <c r="K35" s="129"/>
      <c r="L35" s="130">
        <v>8.3000000000000001E-3</v>
      </c>
      <c r="M35" s="135"/>
      <c r="N35" s="136">
        <v>188.13</v>
      </c>
      <c r="O35" s="137"/>
    </row>
    <row r="36" spans="1:15" ht="12.75" customHeight="1" x14ac:dyDescent="0.2">
      <c r="A36" s="36"/>
      <c r="B36" s="25" t="s">
        <v>59</v>
      </c>
      <c r="C36" s="25"/>
      <c r="D36" s="25"/>
      <c r="E36" s="25"/>
      <c r="F36" s="147">
        <v>9336</v>
      </c>
      <c r="G36" s="148">
        <v>-151</v>
      </c>
      <c r="H36" s="149">
        <v>9185</v>
      </c>
      <c r="I36" s="120"/>
      <c r="J36" s="128" t="s">
        <v>60</v>
      </c>
      <c r="K36" s="129"/>
      <c r="L36" s="130">
        <v>5.0000000000000001E-4</v>
      </c>
      <c r="M36" s="135"/>
      <c r="N36" s="136">
        <v>187.26</v>
      </c>
      <c r="O36" s="137"/>
    </row>
    <row r="37" spans="1:15" ht="13.5" thickBot="1" x14ac:dyDescent="0.25">
      <c r="A37" s="36"/>
      <c r="B37" s="25" t="s">
        <v>61</v>
      </c>
      <c r="C37" s="25"/>
      <c r="D37" s="25"/>
      <c r="E37" s="25"/>
      <c r="F37" s="147">
        <v>4275</v>
      </c>
      <c r="G37" s="148">
        <v>-68</v>
      </c>
      <c r="H37" s="149">
        <v>4207</v>
      </c>
      <c r="I37" s="120"/>
      <c r="J37" s="150" t="s">
        <v>62</v>
      </c>
      <c r="K37" s="129"/>
      <c r="L37" s="151"/>
      <c r="M37" s="152"/>
      <c r="N37" s="153">
        <v>171.04</v>
      </c>
      <c r="O37" s="154"/>
    </row>
    <row r="38" spans="1:15" ht="13.5" thickBot="1" x14ac:dyDescent="0.25">
      <c r="A38" s="36"/>
      <c r="B38" s="25" t="s">
        <v>63</v>
      </c>
      <c r="C38" s="25"/>
      <c r="D38" s="25"/>
      <c r="E38" s="25"/>
      <c r="F38" s="126">
        <v>6040.03</v>
      </c>
      <c r="G38" s="126">
        <f>H38-F38</f>
        <v>-3.8800000000001091</v>
      </c>
      <c r="H38" s="127">
        <v>6036.15</v>
      </c>
      <c r="I38" s="120"/>
      <c r="J38" s="155"/>
      <c r="K38" s="156"/>
      <c r="L38" s="157"/>
      <c r="M38" s="158"/>
      <c r="N38" s="158"/>
      <c r="O38" s="159"/>
    </row>
    <row r="39" spans="1:15" ht="12.75" customHeight="1" x14ac:dyDescent="0.2">
      <c r="A39" s="74"/>
      <c r="B39" s="160" t="s">
        <v>64</v>
      </c>
      <c r="C39" s="160"/>
      <c r="D39" s="160"/>
      <c r="E39" s="160"/>
      <c r="F39" s="161">
        <v>13190.58</v>
      </c>
      <c r="G39" s="161">
        <v>-12.06</v>
      </c>
      <c r="H39" s="127">
        <v>13178.52</v>
      </c>
      <c r="I39" s="120"/>
      <c r="J39" s="162" t="s">
        <v>65</v>
      </c>
      <c r="K39" s="163"/>
      <c r="L39" s="163"/>
      <c r="M39" s="163"/>
      <c r="N39" s="163"/>
      <c r="O39" s="164"/>
    </row>
    <row r="40" spans="1:15" s="97" customFormat="1" x14ac:dyDescent="0.2">
      <c r="A40" s="92"/>
      <c r="B40" s="93"/>
      <c r="C40" s="93"/>
      <c r="D40" s="93"/>
      <c r="E40" s="93"/>
      <c r="F40" s="95"/>
      <c r="G40" s="95"/>
      <c r="H40" s="165"/>
      <c r="I40" s="120"/>
      <c r="J40" s="166"/>
      <c r="K40" s="167"/>
      <c r="L40" s="167"/>
      <c r="M40" s="167"/>
      <c r="N40" s="167"/>
      <c r="O40" s="168"/>
    </row>
    <row r="41" spans="1:15" s="97" customFormat="1" ht="13.5" thickBot="1" x14ac:dyDescent="0.25">
      <c r="A41" s="98"/>
      <c r="B41" s="99"/>
      <c r="C41" s="99"/>
      <c r="D41" s="99"/>
      <c r="E41" s="99"/>
      <c r="F41" s="99"/>
      <c r="G41" s="169"/>
      <c r="H41" s="170"/>
      <c r="I41" s="120"/>
      <c r="J41" s="171"/>
      <c r="K41" s="172"/>
      <c r="L41" s="172"/>
      <c r="M41" s="172"/>
      <c r="N41" s="172"/>
      <c r="O41" s="173"/>
    </row>
    <row r="42" spans="1:15" ht="13.5" thickBot="1" x14ac:dyDescent="0.25">
      <c r="I42" s="120"/>
      <c r="L42" s="25"/>
    </row>
    <row r="43" spans="1:15" ht="15.75" x14ac:dyDescent="0.25">
      <c r="A43" s="31" t="s">
        <v>66</v>
      </c>
      <c r="B43" s="33"/>
      <c r="C43" s="33"/>
      <c r="D43" s="33"/>
      <c r="E43" s="33"/>
      <c r="F43" s="33"/>
      <c r="G43" s="33"/>
      <c r="H43" s="103"/>
      <c r="I43" s="120"/>
      <c r="J43" s="25"/>
      <c r="L43" s="174"/>
    </row>
    <row r="44" spans="1:15" x14ac:dyDescent="0.2">
      <c r="A44" s="36"/>
      <c r="B44" s="25"/>
      <c r="C44" s="25"/>
      <c r="D44" s="25"/>
      <c r="E44" s="25"/>
      <c r="F44" s="25"/>
      <c r="G44" s="25"/>
      <c r="H44" s="104"/>
      <c r="I44" s="120"/>
      <c r="J44" s="25"/>
      <c r="L44" s="175"/>
    </row>
    <row r="45" spans="1:15" x14ac:dyDescent="0.2">
      <c r="A45" s="105"/>
      <c r="B45" s="106"/>
      <c r="C45" s="106"/>
      <c r="D45" s="106"/>
      <c r="E45" s="106"/>
      <c r="F45" s="40" t="s">
        <v>67</v>
      </c>
      <c r="G45" s="43" t="s">
        <v>42</v>
      </c>
      <c r="H45" s="176" t="s">
        <v>43</v>
      </c>
      <c r="I45" s="120"/>
      <c r="L45" s="177"/>
    </row>
    <row r="46" spans="1:15" x14ac:dyDescent="0.2">
      <c r="A46" s="36"/>
      <c r="B46" s="25" t="s">
        <v>68</v>
      </c>
      <c r="C46" s="25"/>
      <c r="D46" s="25"/>
      <c r="E46" s="112"/>
      <c r="F46" s="178">
        <v>702593.75</v>
      </c>
      <c r="G46" s="179">
        <f>H46-F46</f>
        <v>0</v>
      </c>
      <c r="H46" s="180">
        <f>+F47</f>
        <v>702593.75</v>
      </c>
      <c r="I46" s="120"/>
      <c r="J46" s="181"/>
      <c r="K46" s="25"/>
      <c r="L46" s="177"/>
      <c r="M46" s="25"/>
      <c r="N46" s="25"/>
    </row>
    <row r="47" spans="1:15" x14ac:dyDescent="0.2">
      <c r="A47" s="36"/>
      <c r="B47" s="25" t="s">
        <v>69</v>
      </c>
      <c r="C47" s="25"/>
      <c r="D47" s="25"/>
      <c r="E47" s="129"/>
      <c r="F47" s="178">
        <v>702593.75</v>
      </c>
      <c r="G47" s="182">
        <f t="shared" ref="G47:G50" si="0">H47-F47</f>
        <v>0</v>
      </c>
      <c r="H47" s="180">
        <v>702593.75</v>
      </c>
      <c r="I47" s="120"/>
      <c r="J47" s="183"/>
      <c r="K47" s="184"/>
      <c r="L47" s="184"/>
      <c r="M47" s="184"/>
      <c r="N47" s="25"/>
    </row>
    <row r="48" spans="1:15" x14ac:dyDescent="0.2">
      <c r="A48" s="36"/>
      <c r="B48" s="25" t="s">
        <v>70</v>
      </c>
      <c r="C48" s="25"/>
      <c r="D48" s="25"/>
      <c r="E48" s="129"/>
      <c r="F48" s="178">
        <v>0</v>
      </c>
      <c r="G48" s="182">
        <v>0</v>
      </c>
      <c r="H48" s="180">
        <v>0</v>
      </c>
      <c r="I48" s="120"/>
      <c r="J48" s="185"/>
      <c r="K48" s="184"/>
      <c r="L48" s="184"/>
      <c r="M48" s="184"/>
      <c r="N48" s="25"/>
    </row>
    <row r="49" spans="1:14" x14ac:dyDescent="0.2">
      <c r="A49" s="36"/>
      <c r="B49" s="25" t="s">
        <v>71</v>
      </c>
      <c r="C49" s="25"/>
      <c r="D49" s="25"/>
      <c r="E49" s="129"/>
      <c r="F49" s="178">
        <v>0</v>
      </c>
      <c r="G49" s="182">
        <v>0</v>
      </c>
      <c r="H49" s="180">
        <v>0</v>
      </c>
      <c r="I49" s="120"/>
      <c r="J49" s="183"/>
      <c r="K49" s="186"/>
      <c r="L49" s="186"/>
      <c r="M49" s="186"/>
      <c r="N49" s="25"/>
    </row>
    <row r="50" spans="1:14" x14ac:dyDescent="0.2">
      <c r="A50" s="36"/>
      <c r="B50" s="25" t="s">
        <v>72</v>
      </c>
      <c r="C50" s="25"/>
      <c r="D50" s="25"/>
      <c r="E50" s="129"/>
      <c r="F50" s="178">
        <v>1452611.47</v>
      </c>
      <c r="G50" s="182">
        <f t="shared" si="0"/>
        <v>-370587.83000000007</v>
      </c>
      <c r="H50" s="180">
        <v>1082023.6399999999</v>
      </c>
      <c r="I50" s="120"/>
      <c r="J50" s="181"/>
      <c r="K50" s="25"/>
      <c r="L50" s="25"/>
      <c r="M50" s="25"/>
      <c r="N50" s="25"/>
    </row>
    <row r="51" spans="1:14" ht="15" customHeight="1" x14ac:dyDescent="0.2">
      <c r="A51" s="36"/>
      <c r="B51" s="25" t="s">
        <v>73</v>
      </c>
      <c r="C51" s="25"/>
      <c r="D51" s="25"/>
      <c r="E51" s="129"/>
      <c r="F51" s="178"/>
      <c r="G51" s="182">
        <v>0</v>
      </c>
      <c r="H51" s="180"/>
      <c r="I51" s="120"/>
      <c r="J51" s="181"/>
      <c r="K51" s="187"/>
      <c r="L51" s="181"/>
      <c r="M51" s="188"/>
    </row>
    <row r="52" spans="1:14" x14ac:dyDescent="0.2">
      <c r="A52" s="36"/>
      <c r="B52" s="25" t="s">
        <v>74</v>
      </c>
      <c r="C52" s="25"/>
      <c r="D52" s="25"/>
      <c r="E52" s="129"/>
      <c r="F52" s="178"/>
      <c r="G52" s="182">
        <v>0</v>
      </c>
      <c r="H52" s="180"/>
      <c r="I52" s="120"/>
      <c r="J52" s="25"/>
      <c r="L52" s="25"/>
    </row>
    <row r="53" spans="1:14" x14ac:dyDescent="0.2">
      <c r="A53" s="36"/>
      <c r="B53" s="134" t="s">
        <v>75</v>
      </c>
      <c r="C53" s="25"/>
      <c r="D53" s="25"/>
      <c r="E53" s="129"/>
      <c r="F53" s="189">
        <v>2155205.2200000002</v>
      </c>
      <c r="G53" s="182">
        <f>H53-F53</f>
        <v>-370587.83000000031</v>
      </c>
      <c r="H53" s="190">
        <f>H47+H48+H50</f>
        <v>1784617.39</v>
      </c>
      <c r="I53" s="120"/>
      <c r="J53" s="181"/>
      <c r="K53" s="191"/>
      <c r="L53" s="181"/>
    </row>
    <row r="54" spans="1:14" x14ac:dyDescent="0.2">
      <c r="A54" s="36"/>
      <c r="B54" s="25"/>
      <c r="C54" s="25"/>
      <c r="D54" s="25"/>
      <c r="E54" s="129"/>
      <c r="F54" s="192"/>
      <c r="G54" s="70"/>
      <c r="H54" s="104"/>
      <c r="I54" s="120"/>
      <c r="J54" s="25"/>
      <c r="L54" s="25"/>
    </row>
    <row r="55" spans="1:14" x14ac:dyDescent="0.2">
      <c r="A55" s="92"/>
      <c r="B55" s="95"/>
      <c r="C55" s="95"/>
      <c r="D55" s="95"/>
      <c r="E55" s="95"/>
      <c r="F55" s="193"/>
      <c r="G55" s="193"/>
      <c r="H55" s="194"/>
      <c r="I55" s="120"/>
      <c r="J55" s="25"/>
    </row>
    <row r="56" spans="1:14" x14ac:dyDescent="0.2">
      <c r="A56" s="92"/>
      <c r="B56" s="95"/>
      <c r="C56" s="95"/>
      <c r="D56" s="95"/>
      <c r="E56" s="95"/>
      <c r="F56" s="195"/>
      <c r="G56" s="193"/>
      <c r="H56" s="194"/>
      <c r="I56" s="120"/>
      <c r="J56" s="25"/>
      <c r="L56" s="120"/>
      <c r="M56" s="120"/>
    </row>
    <row r="57" spans="1:14" ht="13.5" thickBot="1" x14ac:dyDescent="0.25">
      <c r="A57" s="196"/>
      <c r="B57" s="101"/>
      <c r="C57" s="101"/>
      <c r="D57" s="101"/>
      <c r="E57" s="101"/>
      <c r="F57" s="197"/>
      <c r="G57" s="198"/>
      <c r="H57" s="199"/>
      <c r="I57" s="120"/>
    </row>
    <row r="58" spans="1:14" x14ac:dyDescent="0.2">
      <c r="I58" s="120"/>
    </row>
    <row r="59" spans="1:14" ht="13.5" thickBot="1" x14ac:dyDescent="0.25">
      <c r="I59" s="120"/>
    </row>
    <row r="60" spans="1:14" ht="16.5" thickBot="1" x14ac:dyDescent="0.3">
      <c r="A60" s="31" t="s">
        <v>76</v>
      </c>
      <c r="B60" s="33"/>
      <c r="C60" s="33"/>
      <c r="D60" s="33"/>
      <c r="E60" s="33"/>
      <c r="F60" s="33"/>
      <c r="G60" s="33"/>
      <c r="H60" s="103"/>
      <c r="I60" s="120"/>
      <c r="J60" s="200" t="s">
        <v>77</v>
      </c>
      <c r="K60" s="201"/>
      <c r="N60" s="188"/>
    </row>
    <row r="61" spans="1:14" ht="6.75" customHeight="1" x14ac:dyDescent="0.2">
      <c r="A61" s="36"/>
      <c r="B61" s="25"/>
      <c r="C61" s="25"/>
      <c r="D61" s="25"/>
      <c r="E61" s="25"/>
      <c r="F61" s="25"/>
      <c r="G61" s="25"/>
      <c r="H61" s="104"/>
      <c r="I61" s="120"/>
      <c r="J61" s="36"/>
      <c r="K61" s="38"/>
    </row>
    <row r="62" spans="1:14" s="116" customFormat="1" x14ac:dyDescent="0.2">
      <c r="A62" s="105"/>
      <c r="B62" s="106"/>
      <c r="C62" s="106"/>
      <c r="D62" s="106"/>
      <c r="E62" s="106"/>
      <c r="F62" s="40" t="s">
        <v>43</v>
      </c>
      <c r="G62" s="40" t="s">
        <v>42</v>
      </c>
      <c r="H62" s="176" t="s">
        <v>43</v>
      </c>
      <c r="I62" s="120"/>
      <c r="J62" s="36" t="s">
        <v>78</v>
      </c>
      <c r="K62" s="202">
        <v>6.4000000000000001E-2</v>
      </c>
    </row>
    <row r="63" spans="1:14" ht="13.5" thickBot="1" x14ac:dyDescent="0.25">
      <c r="A63" s="111"/>
      <c r="B63" s="203" t="s">
        <v>79</v>
      </c>
      <c r="C63" s="117"/>
      <c r="D63" s="117"/>
      <c r="E63" s="117"/>
      <c r="F63" s="204"/>
      <c r="G63" s="112"/>
      <c r="H63" s="205"/>
      <c r="I63" s="120"/>
      <c r="J63" s="206"/>
      <c r="K63" s="207"/>
    </row>
    <row r="64" spans="1:14" ht="14.25" x14ac:dyDescent="0.2">
      <c r="A64" s="36"/>
      <c r="B64" s="25" t="s">
        <v>80</v>
      </c>
      <c r="C64" s="25"/>
      <c r="D64" s="25"/>
      <c r="E64" s="25"/>
      <c r="F64" s="182">
        <v>58842320.649999999</v>
      </c>
      <c r="G64" s="208">
        <f>-F64+H64</f>
        <v>-838425.8599999994</v>
      </c>
      <c r="H64" s="180">
        <v>58003894.789999999</v>
      </c>
      <c r="I64" s="120"/>
      <c r="J64" s="25"/>
      <c r="K64" s="209"/>
    </row>
    <row r="65" spans="1:16" x14ac:dyDescent="0.2">
      <c r="A65" s="36"/>
      <c r="B65" s="25" t="s">
        <v>81</v>
      </c>
      <c r="C65" s="25"/>
      <c r="D65" s="25"/>
      <c r="E65" s="25"/>
      <c r="F65" s="182">
        <v>0</v>
      </c>
      <c r="G65" s="208">
        <v>0</v>
      </c>
      <c r="H65" s="180">
        <f>+H49</f>
        <v>0</v>
      </c>
      <c r="I65" s="120"/>
      <c r="J65" s="95"/>
      <c r="K65" s="25"/>
    </row>
    <row r="66" spans="1:16" x14ac:dyDescent="0.2">
      <c r="A66" s="36"/>
      <c r="B66" s="25" t="s">
        <v>82</v>
      </c>
      <c r="C66" s="25"/>
      <c r="D66" s="25"/>
      <c r="E66" s="210"/>
      <c r="F66" s="182">
        <v>702593.75</v>
      </c>
      <c r="G66" s="208">
        <f>(-F66+H66)</f>
        <v>0</v>
      </c>
      <c r="H66" s="180">
        <f>+H47</f>
        <v>702593.75</v>
      </c>
      <c r="I66" s="120"/>
      <c r="J66" s="25"/>
      <c r="K66" s="25"/>
    </row>
    <row r="67" spans="1:16" x14ac:dyDescent="0.2">
      <c r="A67" s="36"/>
      <c r="B67" s="25" t="s">
        <v>73</v>
      </c>
      <c r="C67" s="25"/>
      <c r="D67" s="25"/>
      <c r="E67" s="210"/>
      <c r="F67" s="211">
        <v>0</v>
      </c>
      <c r="G67" s="212">
        <v>0</v>
      </c>
      <c r="H67" s="213">
        <v>0</v>
      </c>
      <c r="I67" s="120"/>
      <c r="J67" s="25"/>
      <c r="K67" s="25"/>
    </row>
    <row r="68" spans="1:16" ht="13.5" thickBot="1" x14ac:dyDescent="0.25">
      <c r="A68" s="36"/>
      <c r="B68" s="134" t="s">
        <v>83</v>
      </c>
      <c r="C68" s="25"/>
      <c r="D68" s="25"/>
      <c r="E68" s="25"/>
      <c r="F68" s="214">
        <v>59544914.399999999</v>
      </c>
      <c r="G68" s="215">
        <f>SUM(G64:G67)</f>
        <v>-838425.8599999994</v>
      </c>
      <c r="H68" s="190">
        <f>SUM(H64:H67)</f>
        <v>58706488.539999999</v>
      </c>
      <c r="I68" s="120"/>
      <c r="J68" s="120"/>
    </row>
    <row r="69" spans="1:16" ht="15.75" x14ac:dyDescent="0.25">
      <c r="A69" s="36"/>
      <c r="B69" s="25"/>
      <c r="C69" s="25"/>
      <c r="D69" s="25"/>
      <c r="E69" s="25"/>
      <c r="F69" s="182"/>
      <c r="G69" s="208"/>
      <c r="H69" s="190"/>
      <c r="I69" s="120"/>
      <c r="J69" s="31" t="s">
        <v>84</v>
      </c>
      <c r="K69" s="33"/>
      <c r="L69" s="33"/>
      <c r="M69" s="33"/>
      <c r="N69" s="33"/>
      <c r="O69" s="35"/>
    </row>
    <row r="70" spans="1:16" ht="6.75" customHeight="1" x14ac:dyDescent="0.2">
      <c r="A70" s="36"/>
      <c r="B70" s="134"/>
      <c r="C70" s="25"/>
      <c r="D70" s="25"/>
      <c r="E70" s="25"/>
      <c r="F70" s="182"/>
      <c r="G70" s="208"/>
      <c r="H70" s="180"/>
      <c r="I70" s="120"/>
      <c r="J70" s="36"/>
      <c r="K70" s="25"/>
      <c r="L70" s="25"/>
      <c r="M70" s="25"/>
      <c r="N70" s="25"/>
      <c r="O70" s="38"/>
    </row>
    <row r="71" spans="1:16" x14ac:dyDescent="0.2">
      <c r="A71" s="36"/>
      <c r="B71" s="134" t="s">
        <v>85</v>
      </c>
      <c r="C71" s="25"/>
      <c r="D71" s="25"/>
      <c r="E71" s="25"/>
      <c r="F71" s="182"/>
      <c r="G71" s="208"/>
      <c r="H71" s="180"/>
      <c r="I71" s="120"/>
      <c r="J71" s="39"/>
      <c r="K71" s="216"/>
      <c r="L71" s="40" t="s">
        <v>86</v>
      </c>
      <c r="M71" s="40" t="s">
        <v>87</v>
      </c>
      <c r="N71" s="40" t="s">
        <v>88</v>
      </c>
      <c r="O71" s="217" t="s">
        <v>89</v>
      </c>
    </row>
    <row r="72" spans="1:16" x14ac:dyDescent="0.2">
      <c r="A72" s="36"/>
      <c r="B72" s="25" t="s">
        <v>90</v>
      </c>
      <c r="C72" s="25"/>
      <c r="D72" s="25"/>
      <c r="E72" s="25"/>
      <c r="F72" s="182">
        <v>30825515.039999999</v>
      </c>
      <c r="G72" s="208">
        <f>+H72-F72</f>
        <v>-802544.25</v>
      </c>
      <c r="H72" s="180">
        <f>+L17</f>
        <v>30022970.789999999</v>
      </c>
      <c r="I72" s="120"/>
      <c r="J72" s="36"/>
      <c r="K72" s="25"/>
      <c r="L72" s="218"/>
      <c r="M72" s="219"/>
      <c r="N72" s="220"/>
      <c r="O72" s="221"/>
    </row>
    <row r="73" spans="1:16" x14ac:dyDescent="0.2">
      <c r="A73" s="36"/>
      <c r="B73" s="25" t="s">
        <v>91</v>
      </c>
      <c r="C73" s="25"/>
      <c r="D73" s="25"/>
      <c r="E73" s="25"/>
      <c r="F73" s="211">
        <v>9200000</v>
      </c>
      <c r="G73" s="212">
        <f>-F73+H73</f>
        <v>0</v>
      </c>
      <c r="H73" s="213">
        <v>9200000</v>
      </c>
      <c r="I73" s="120"/>
      <c r="J73" s="36" t="s">
        <v>92</v>
      </c>
      <c r="K73" s="25"/>
      <c r="L73" s="222">
        <v>55442033.090000004</v>
      </c>
      <c r="M73" s="223">
        <v>1</v>
      </c>
      <c r="N73" s="224">
        <v>9185</v>
      </c>
      <c r="O73" s="225">
        <v>460660.99</v>
      </c>
    </row>
    <row r="74" spans="1:16" x14ac:dyDescent="0.2">
      <c r="A74" s="36"/>
      <c r="B74" s="134" t="s">
        <v>93</v>
      </c>
      <c r="C74" s="25"/>
      <c r="D74" s="25"/>
      <c r="E74" s="25"/>
      <c r="F74" s="226">
        <v>40025515.039999999</v>
      </c>
      <c r="G74" s="215">
        <f>SUM(G72:G73)</f>
        <v>-802544.25</v>
      </c>
      <c r="H74" s="190">
        <f>SUM(H72:H73)</f>
        <v>39222970.789999999</v>
      </c>
      <c r="I74" s="120"/>
      <c r="J74" s="36" t="s">
        <v>94</v>
      </c>
      <c r="K74" s="25"/>
      <c r="L74" s="222">
        <v>0</v>
      </c>
      <c r="M74" s="223">
        <v>0</v>
      </c>
      <c r="N74" s="224">
        <v>0</v>
      </c>
      <c r="O74" s="225">
        <v>0</v>
      </c>
    </row>
    <row r="75" spans="1:16" x14ac:dyDescent="0.2">
      <c r="A75" s="36"/>
      <c r="B75" s="25"/>
      <c r="C75" s="25"/>
      <c r="D75" s="25"/>
      <c r="E75" s="25"/>
      <c r="F75" s="58"/>
      <c r="G75" s="129"/>
      <c r="H75" s="227"/>
      <c r="I75" s="120"/>
      <c r="J75" s="36" t="s">
        <v>95</v>
      </c>
      <c r="K75" s="25"/>
      <c r="L75" s="222">
        <v>0</v>
      </c>
      <c r="M75" s="223">
        <v>0</v>
      </c>
      <c r="N75" s="224">
        <v>0</v>
      </c>
      <c r="O75" s="225">
        <v>0</v>
      </c>
    </row>
    <row r="76" spans="1:16" x14ac:dyDescent="0.2">
      <c r="A76" s="36"/>
      <c r="B76" s="25"/>
      <c r="C76" s="134"/>
      <c r="D76" s="134"/>
      <c r="E76" s="228"/>
      <c r="F76" s="229"/>
      <c r="G76" s="229"/>
      <c r="H76" s="230"/>
      <c r="I76" s="120"/>
      <c r="J76" s="231" t="s">
        <v>96</v>
      </c>
      <c r="K76" s="160"/>
      <c r="L76" s="232">
        <v>55442033.090000004</v>
      </c>
      <c r="M76" s="233"/>
      <c r="N76" s="234">
        <v>9185</v>
      </c>
      <c r="O76" s="235">
        <v>460660.99</v>
      </c>
      <c r="P76" s="120"/>
    </row>
    <row r="77" spans="1:16" x14ac:dyDescent="0.2">
      <c r="A77" s="36"/>
      <c r="B77" s="25"/>
      <c r="C77" s="25"/>
      <c r="D77" s="25"/>
      <c r="E77" s="129"/>
      <c r="F77" s="129"/>
      <c r="G77" s="129"/>
      <c r="H77" s="227"/>
      <c r="I77" s="120"/>
      <c r="J77" s="92"/>
      <c r="K77" s="25"/>
      <c r="L77" s="25"/>
      <c r="M77" s="25"/>
      <c r="N77" s="25"/>
      <c r="O77" s="38"/>
    </row>
    <row r="78" spans="1:16" ht="13.5" thickBot="1" x14ac:dyDescent="0.25">
      <c r="A78" s="36"/>
      <c r="B78" s="25" t="s">
        <v>97</v>
      </c>
      <c r="C78" s="25"/>
      <c r="D78" s="25"/>
      <c r="E78" s="25"/>
      <c r="F78" s="68">
        <v>1.9317</v>
      </c>
      <c r="G78" s="236"/>
      <c r="H78" s="237">
        <f>+H68/H72</f>
        <v>1.9553857261705048</v>
      </c>
      <c r="I78" s="238"/>
      <c r="J78" s="196"/>
      <c r="K78" s="101"/>
      <c r="L78" s="101"/>
      <c r="M78" s="101"/>
      <c r="N78" s="101"/>
      <c r="O78" s="239"/>
    </row>
    <row r="79" spans="1:16" x14ac:dyDescent="0.2">
      <c r="A79" s="36"/>
      <c r="B79" s="25" t="s">
        <v>98</v>
      </c>
      <c r="C79" s="25"/>
      <c r="D79" s="25"/>
      <c r="E79" s="25"/>
      <c r="F79" s="68">
        <v>1.4877</v>
      </c>
      <c r="G79" s="236"/>
      <c r="H79" s="237">
        <f>+H68/H74</f>
        <v>1.4967374310914607</v>
      </c>
      <c r="I79" s="238"/>
      <c r="J79" s="25"/>
      <c r="K79" s="25"/>
      <c r="L79" s="25"/>
      <c r="M79" s="25"/>
      <c r="N79" s="25"/>
      <c r="O79" s="25"/>
    </row>
    <row r="80" spans="1:16" x14ac:dyDescent="0.2">
      <c r="A80" s="74"/>
      <c r="B80" s="160"/>
      <c r="C80" s="160"/>
      <c r="D80" s="160"/>
      <c r="E80" s="160"/>
      <c r="F80" s="76"/>
      <c r="G80" s="240"/>
      <c r="H80" s="241"/>
      <c r="I80" s="120"/>
    </row>
    <row r="81" spans="1:15" s="97" customFormat="1" ht="11.25" x14ac:dyDescent="0.2">
      <c r="A81" s="242" t="s">
        <v>99</v>
      </c>
      <c r="B81" s="93"/>
      <c r="C81" s="93"/>
      <c r="D81" s="93"/>
      <c r="E81" s="93"/>
      <c r="F81" s="93"/>
      <c r="G81" s="93"/>
      <c r="H81" s="165"/>
    </row>
    <row r="82" spans="1:15" s="97" customFormat="1" ht="12" thickBot="1" x14ac:dyDescent="0.25">
      <c r="A82" s="98"/>
      <c r="B82" s="99"/>
      <c r="C82" s="99"/>
      <c r="D82" s="99"/>
      <c r="E82" s="99"/>
      <c r="F82" s="99"/>
      <c r="G82" s="99"/>
      <c r="H82" s="170"/>
    </row>
    <row r="83" spans="1:15" ht="12.75" customHeight="1" x14ac:dyDescent="0.2">
      <c r="A83" s="25"/>
      <c r="B83" s="25"/>
      <c r="C83" s="25"/>
      <c r="D83" s="25"/>
      <c r="E83" s="25"/>
      <c r="F83" s="25"/>
      <c r="G83" s="25"/>
      <c r="H83" s="37"/>
      <c r="I83" s="25"/>
      <c r="J83" s="25"/>
      <c r="K83" s="25"/>
      <c r="L83" s="25"/>
      <c r="M83" s="25"/>
    </row>
    <row r="84" spans="1:15" ht="15.75" x14ac:dyDescent="0.25">
      <c r="A84" s="243" t="str">
        <f>+D4&amp;" - "&amp;D5</f>
        <v>ELFI, Inc. - Indenture No. 3, LLC</v>
      </c>
      <c r="B84" s="25"/>
      <c r="C84" s="25"/>
      <c r="D84" s="25"/>
      <c r="E84" s="25"/>
      <c r="F84" s="25"/>
      <c r="G84" s="25"/>
      <c r="H84" s="37"/>
      <c r="I84" s="25"/>
      <c r="J84" s="25"/>
      <c r="K84" s="25"/>
      <c r="L84" s="25"/>
      <c r="M84" s="25"/>
    </row>
    <row r="85" spans="1:15" ht="12.75" customHeight="1" thickBot="1" x14ac:dyDescent="0.25">
      <c r="A85" s="25"/>
      <c r="B85" s="25"/>
      <c r="C85" s="25"/>
      <c r="D85" s="25"/>
      <c r="E85" s="25"/>
      <c r="F85" s="25"/>
      <c r="G85" s="25"/>
      <c r="H85" s="37"/>
      <c r="I85" s="25"/>
      <c r="J85" s="25"/>
      <c r="K85" s="25"/>
      <c r="L85" s="25"/>
      <c r="M85" s="25"/>
    </row>
    <row r="86" spans="1:15" ht="15.75" x14ac:dyDescent="0.25">
      <c r="A86" s="31" t="s">
        <v>100</v>
      </c>
      <c r="B86" s="33"/>
      <c r="C86" s="33"/>
      <c r="D86" s="33"/>
      <c r="E86" s="33"/>
      <c r="F86" s="33"/>
      <c r="G86" s="33"/>
      <c r="H86" s="34"/>
      <c r="I86" s="33"/>
      <c r="J86" s="33"/>
      <c r="K86" s="33"/>
      <c r="L86" s="33"/>
      <c r="M86" s="33"/>
      <c r="N86" s="33"/>
      <c r="O86" s="35"/>
    </row>
    <row r="87" spans="1:15" ht="6.75" customHeight="1" x14ac:dyDescent="0.2">
      <c r="A87" s="36"/>
      <c r="B87" s="25"/>
      <c r="C87" s="25"/>
      <c r="D87" s="25"/>
      <c r="E87" s="25"/>
      <c r="F87" s="25"/>
      <c r="G87" s="25"/>
      <c r="H87" s="37"/>
      <c r="I87" s="25"/>
      <c r="J87" s="25"/>
      <c r="K87" s="25"/>
      <c r="L87" s="25"/>
      <c r="M87" s="25"/>
      <c r="N87" s="25"/>
      <c r="O87" s="38"/>
    </row>
    <row r="88" spans="1:15" s="116" customFormat="1" x14ac:dyDescent="0.2">
      <c r="A88" s="105"/>
      <c r="B88" s="106"/>
      <c r="C88" s="106"/>
      <c r="D88" s="106"/>
      <c r="E88" s="107"/>
      <c r="F88" s="244" t="s">
        <v>88</v>
      </c>
      <c r="G88" s="244"/>
      <c r="H88" s="245" t="s">
        <v>101</v>
      </c>
      <c r="I88" s="246"/>
      <c r="J88" s="244" t="s">
        <v>102</v>
      </c>
      <c r="K88" s="244"/>
      <c r="L88" s="244" t="s">
        <v>103</v>
      </c>
      <c r="M88" s="244"/>
      <c r="N88" s="244" t="s">
        <v>104</v>
      </c>
      <c r="O88" s="247"/>
    </row>
    <row r="89" spans="1:15" s="116" customFormat="1" x14ac:dyDescent="0.2">
      <c r="A89" s="105"/>
      <c r="B89" s="106"/>
      <c r="C89" s="106"/>
      <c r="D89" s="106"/>
      <c r="E89" s="107"/>
      <c r="F89" s="40" t="s">
        <v>105</v>
      </c>
      <c r="G89" s="40" t="s">
        <v>106</v>
      </c>
      <c r="H89" s="248" t="s">
        <v>105</v>
      </c>
      <c r="I89" s="249" t="s">
        <v>106</v>
      </c>
      <c r="J89" s="40" t="s">
        <v>105</v>
      </c>
      <c r="K89" s="40" t="s">
        <v>106</v>
      </c>
      <c r="L89" s="40" t="s">
        <v>105</v>
      </c>
      <c r="M89" s="40" t="s">
        <v>106</v>
      </c>
      <c r="N89" s="40" t="s">
        <v>105</v>
      </c>
      <c r="O89" s="44" t="s">
        <v>106</v>
      </c>
    </row>
    <row r="90" spans="1:15" x14ac:dyDescent="0.2">
      <c r="A90" s="250" t="s">
        <v>49</v>
      </c>
      <c r="B90" s="25" t="s">
        <v>49</v>
      </c>
      <c r="C90" s="25"/>
      <c r="D90" s="25"/>
      <c r="E90" s="25"/>
      <c r="F90" s="251">
        <v>3</v>
      </c>
      <c r="G90" s="251">
        <v>3</v>
      </c>
      <c r="H90" s="252">
        <v>20066.38</v>
      </c>
      <c r="I90" s="252">
        <v>20098.990000000002</v>
      </c>
      <c r="J90" s="219">
        <v>4.0000000000000002E-4</v>
      </c>
      <c r="K90" s="253">
        <v>4.0000000000000002E-4</v>
      </c>
      <c r="L90" s="254">
        <v>6.8</v>
      </c>
      <c r="M90" s="254">
        <v>6.8</v>
      </c>
      <c r="N90" s="254">
        <v>120</v>
      </c>
      <c r="O90" s="255">
        <v>120</v>
      </c>
    </row>
    <row r="91" spans="1:15" x14ac:dyDescent="0.2">
      <c r="A91" s="250" t="s">
        <v>51</v>
      </c>
      <c r="B91" s="25" t="s">
        <v>51</v>
      </c>
      <c r="C91" s="25"/>
      <c r="D91" s="25"/>
      <c r="E91" s="25"/>
      <c r="F91" s="251">
        <v>0</v>
      </c>
      <c r="G91" s="251">
        <v>0</v>
      </c>
      <c r="H91" s="252">
        <v>0</v>
      </c>
      <c r="I91" s="252">
        <v>0</v>
      </c>
      <c r="J91" s="219">
        <v>0</v>
      </c>
      <c r="K91" s="223">
        <v>0</v>
      </c>
      <c r="L91" s="256">
        <v>0</v>
      </c>
      <c r="M91" s="256">
        <v>0</v>
      </c>
      <c r="N91" s="256">
        <v>0</v>
      </c>
      <c r="O91" s="257">
        <v>0</v>
      </c>
    </row>
    <row r="92" spans="1:15" x14ac:dyDescent="0.2">
      <c r="A92" s="250" t="s">
        <v>56</v>
      </c>
      <c r="B92" s="25" t="s">
        <v>56</v>
      </c>
      <c r="C92" s="25"/>
      <c r="D92" s="25"/>
      <c r="E92" s="25"/>
      <c r="F92" s="251"/>
      <c r="G92" s="251"/>
      <c r="H92" s="252"/>
      <c r="I92" s="252"/>
      <c r="J92" s="223"/>
      <c r="K92" s="223"/>
      <c r="L92" s="256"/>
      <c r="M92" s="256"/>
      <c r="N92" s="256"/>
      <c r="O92" s="257"/>
    </row>
    <row r="93" spans="1:15" x14ac:dyDescent="0.2">
      <c r="A93" s="250" t="s">
        <v>107</v>
      </c>
      <c r="B93" s="25" t="s">
        <v>108</v>
      </c>
      <c r="C93" s="25"/>
      <c r="D93" s="25"/>
      <c r="E93" s="25"/>
      <c r="F93" s="251">
        <v>7381</v>
      </c>
      <c r="G93" s="251">
        <v>7346</v>
      </c>
      <c r="H93" s="252">
        <v>44304750.689999998</v>
      </c>
      <c r="I93" s="252">
        <v>44280550.840000004</v>
      </c>
      <c r="J93" s="219">
        <v>0.78569999999999995</v>
      </c>
      <c r="K93" s="223">
        <v>0.79869999999999997</v>
      </c>
      <c r="L93" s="256">
        <v>5.0599999999999996</v>
      </c>
      <c r="M93" s="256">
        <v>5.07</v>
      </c>
      <c r="N93" s="256">
        <v>152.13999999999999</v>
      </c>
      <c r="O93" s="257">
        <v>155.31</v>
      </c>
    </row>
    <row r="94" spans="1:15" x14ac:dyDescent="0.2">
      <c r="A94" s="250" t="s">
        <v>109</v>
      </c>
      <c r="B94" s="258" t="s">
        <v>110</v>
      </c>
      <c r="C94" s="25"/>
      <c r="D94" s="25"/>
      <c r="E94" s="25"/>
      <c r="F94" s="251">
        <v>164</v>
      </c>
      <c r="G94" s="251">
        <v>198</v>
      </c>
      <c r="H94" s="252">
        <v>1233000.22</v>
      </c>
      <c r="I94" s="252">
        <v>1158284.3500000001</v>
      </c>
      <c r="J94" s="219">
        <v>2.1899999999999999E-2</v>
      </c>
      <c r="K94" s="223">
        <v>2.0899999999999998E-2</v>
      </c>
      <c r="L94" s="256">
        <v>4.82</v>
      </c>
      <c r="M94" s="256">
        <v>5.43</v>
      </c>
      <c r="N94" s="256">
        <v>163.05000000000001</v>
      </c>
      <c r="O94" s="257">
        <v>156.81</v>
      </c>
    </row>
    <row r="95" spans="1:15" x14ac:dyDescent="0.2">
      <c r="A95" s="250" t="s">
        <v>111</v>
      </c>
      <c r="B95" s="258" t="s">
        <v>112</v>
      </c>
      <c r="C95" s="25"/>
      <c r="D95" s="25"/>
      <c r="E95" s="25"/>
      <c r="F95" s="251">
        <v>117</v>
      </c>
      <c r="G95" s="251">
        <v>86</v>
      </c>
      <c r="H95" s="252">
        <v>562194.41</v>
      </c>
      <c r="I95" s="252">
        <v>618492.19999999995</v>
      </c>
      <c r="J95" s="219">
        <v>0.01</v>
      </c>
      <c r="K95" s="223">
        <v>1.12E-2</v>
      </c>
      <c r="L95" s="256">
        <v>5.19</v>
      </c>
      <c r="M95" s="256">
        <v>4.96</v>
      </c>
      <c r="N95" s="256">
        <v>140.24</v>
      </c>
      <c r="O95" s="257">
        <v>154.66</v>
      </c>
    </row>
    <row r="96" spans="1:15" x14ac:dyDescent="0.2">
      <c r="A96" s="250" t="s">
        <v>113</v>
      </c>
      <c r="B96" s="258" t="s">
        <v>114</v>
      </c>
      <c r="C96" s="25"/>
      <c r="D96" s="25"/>
      <c r="E96" s="25"/>
      <c r="F96" s="251">
        <v>97</v>
      </c>
      <c r="G96" s="251">
        <v>77</v>
      </c>
      <c r="H96" s="252">
        <v>589989.31000000006</v>
      </c>
      <c r="I96" s="252">
        <v>419366.32</v>
      </c>
      <c r="J96" s="219">
        <v>1.0500000000000001E-2</v>
      </c>
      <c r="K96" s="223">
        <v>7.6E-3</v>
      </c>
      <c r="L96" s="256">
        <v>5.09</v>
      </c>
      <c r="M96" s="256">
        <v>5.31</v>
      </c>
      <c r="N96" s="256">
        <v>190.9</v>
      </c>
      <c r="O96" s="257">
        <v>141.82</v>
      </c>
    </row>
    <row r="97" spans="1:25" x14ac:dyDescent="0.2">
      <c r="A97" s="250" t="s">
        <v>115</v>
      </c>
      <c r="B97" s="258" t="s">
        <v>116</v>
      </c>
      <c r="C97" s="25"/>
      <c r="D97" s="25"/>
      <c r="E97" s="25"/>
      <c r="F97" s="251">
        <v>88</v>
      </c>
      <c r="G97" s="251">
        <v>91</v>
      </c>
      <c r="H97" s="252">
        <v>589785.93000000005</v>
      </c>
      <c r="I97" s="252">
        <v>572247.18000000005</v>
      </c>
      <c r="J97" s="219">
        <v>1.0500000000000001E-2</v>
      </c>
      <c r="K97" s="223">
        <v>1.03E-2</v>
      </c>
      <c r="L97" s="256">
        <v>5.29</v>
      </c>
      <c r="M97" s="256">
        <v>5.04</v>
      </c>
      <c r="N97" s="256">
        <v>167.7</v>
      </c>
      <c r="O97" s="257">
        <v>172.52</v>
      </c>
    </row>
    <row r="98" spans="1:25" x14ac:dyDescent="0.2">
      <c r="A98" s="250" t="s">
        <v>117</v>
      </c>
      <c r="B98" s="258" t="s">
        <v>118</v>
      </c>
      <c r="C98" s="25"/>
      <c r="D98" s="25"/>
      <c r="E98" s="25"/>
      <c r="F98" s="251">
        <v>121</v>
      </c>
      <c r="G98" s="251">
        <v>112</v>
      </c>
      <c r="H98" s="252">
        <v>806955.88</v>
      </c>
      <c r="I98" s="252">
        <v>668696.26</v>
      </c>
      <c r="J98" s="219">
        <v>1.43E-2</v>
      </c>
      <c r="K98" s="223">
        <v>1.21E-2</v>
      </c>
      <c r="L98" s="256">
        <v>5.19</v>
      </c>
      <c r="M98" s="256">
        <v>5.73</v>
      </c>
      <c r="N98" s="256">
        <v>141.09</v>
      </c>
      <c r="O98" s="257">
        <v>141.35</v>
      </c>
    </row>
    <row r="99" spans="1:25" x14ac:dyDescent="0.2">
      <c r="A99" s="250" t="s">
        <v>119</v>
      </c>
      <c r="B99" s="258" t="s">
        <v>120</v>
      </c>
      <c r="C99" s="25"/>
      <c r="D99" s="25"/>
      <c r="E99" s="25"/>
      <c r="F99" s="251">
        <v>32</v>
      </c>
      <c r="G99" s="251">
        <v>43</v>
      </c>
      <c r="H99" s="252">
        <v>132028.04999999999</v>
      </c>
      <c r="I99" s="252">
        <v>261889.73</v>
      </c>
      <c r="J99" s="219">
        <v>2.3E-3</v>
      </c>
      <c r="K99" s="223">
        <v>4.7000000000000002E-3</v>
      </c>
      <c r="L99" s="256">
        <v>5.52</v>
      </c>
      <c r="M99" s="256">
        <v>3.9</v>
      </c>
      <c r="N99" s="256">
        <v>151.91</v>
      </c>
      <c r="O99" s="257">
        <v>128.43</v>
      </c>
    </row>
    <row r="100" spans="1:25" x14ac:dyDescent="0.2">
      <c r="A100" s="259" t="s">
        <v>121</v>
      </c>
      <c r="B100" s="260" t="s">
        <v>121</v>
      </c>
      <c r="C100" s="260"/>
      <c r="D100" s="260"/>
      <c r="E100" s="260"/>
      <c r="F100" s="261">
        <v>8000</v>
      </c>
      <c r="G100" s="261">
        <v>7953</v>
      </c>
      <c r="H100" s="262">
        <v>48218704.490000002</v>
      </c>
      <c r="I100" s="262">
        <v>47979526.880000003</v>
      </c>
      <c r="J100" s="263">
        <v>0.85509999999999997</v>
      </c>
      <c r="K100" s="264">
        <v>0.86539999999999995</v>
      </c>
      <c r="L100" s="265">
        <v>5.0599999999999996</v>
      </c>
      <c r="M100" s="265">
        <v>5.09</v>
      </c>
      <c r="N100" s="265">
        <v>152.76</v>
      </c>
      <c r="O100" s="266">
        <v>155.09</v>
      </c>
    </row>
    <row r="101" spans="1:25" x14ac:dyDescent="0.2">
      <c r="A101" s="250" t="s">
        <v>53</v>
      </c>
      <c r="B101" s="25" t="s">
        <v>53</v>
      </c>
      <c r="C101" s="25"/>
      <c r="D101" s="25"/>
      <c r="E101" s="25"/>
      <c r="F101" s="251">
        <v>796</v>
      </c>
      <c r="G101" s="251">
        <v>731</v>
      </c>
      <c r="H101" s="252">
        <v>5138176.7300000004</v>
      </c>
      <c r="I101" s="252">
        <v>4576591.3099999996</v>
      </c>
      <c r="J101" s="219">
        <v>9.11E-2</v>
      </c>
      <c r="K101" s="223">
        <v>8.2500000000000004E-2</v>
      </c>
      <c r="L101" s="256">
        <v>5.41</v>
      </c>
      <c r="M101" s="256">
        <v>5.17</v>
      </c>
      <c r="N101" s="256">
        <v>188.7</v>
      </c>
      <c r="O101" s="257">
        <v>163.58000000000001</v>
      </c>
    </row>
    <row r="102" spans="1:25" x14ac:dyDescent="0.2">
      <c r="A102" s="250" t="s">
        <v>52</v>
      </c>
      <c r="B102" s="25" t="s">
        <v>52</v>
      </c>
      <c r="C102" s="25"/>
      <c r="D102" s="25"/>
      <c r="E102" s="25"/>
      <c r="F102" s="251">
        <v>462</v>
      </c>
      <c r="G102" s="251">
        <v>419</v>
      </c>
      <c r="H102" s="252">
        <v>2494698.2000000002</v>
      </c>
      <c r="I102" s="252">
        <v>2380010.92</v>
      </c>
      <c r="J102" s="219">
        <v>4.4200000000000003E-2</v>
      </c>
      <c r="K102" s="223">
        <v>4.2900000000000001E-2</v>
      </c>
      <c r="L102" s="256">
        <v>5.78</v>
      </c>
      <c r="M102" s="256">
        <v>5.78</v>
      </c>
      <c r="N102" s="256">
        <v>160.74</v>
      </c>
      <c r="O102" s="257">
        <v>160.18</v>
      </c>
    </row>
    <row r="103" spans="1:25" x14ac:dyDescent="0.2">
      <c r="A103" s="250" t="s">
        <v>58</v>
      </c>
      <c r="B103" s="25" t="s">
        <v>58</v>
      </c>
      <c r="C103" s="25"/>
      <c r="D103" s="25"/>
      <c r="E103" s="25"/>
      <c r="F103" s="251">
        <v>71</v>
      </c>
      <c r="G103" s="251">
        <v>75</v>
      </c>
      <c r="H103" s="252">
        <v>493050.92</v>
      </c>
      <c r="I103" s="252">
        <v>460660.99</v>
      </c>
      <c r="J103" s="267">
        <v>8.6999999999999994E-3</v>
      </c>
      <c r="K103" s="223">
        <v>8.3000000000000001E-3</v>
      </c>
      <c r="L103" s="256">
        <v>5.51</v>
      </c>
      <c r="M103" s="256">
        <v>5.41</v>
      </c>
      <c r="N103" s="256">
        <v>168.78</v>
      </c>
      <c r="O103" s="257">
        <v>167.75</v>
      </c>
      <c r="P103" s="268"/>
      <c r="Q103" s="268"/>
      <c r="R103" s="268"/>
      <c r="S103" s="268"/>
      <c r="T103" s="269"/>
      <c r="U103" s="269"/>
      <c r="V103" s="120"/>
      <c r="W103" s="120"/>
      <c r="X103" s="120"/>
      <c r="Y103" s="120"/>
    </row>
    <row r="104" spans="1:25" x14ac:dyDescent="0.2">
      <c r="A104" s="250" t="s">
        <v>60</v>
      </c>
      <c r="B104" s="25" t="s">
        <v>60</v>
      </c>
      <c r="C104" s="25"/>
      <c r="D104" s="25"/>
      <c r="E104" s="25"/>
      <c r="F104" s="251">
        <v>4</v>
      </c>
      <c r="G104" s="251">
        <v>4</v>
      </c>
      <c r="H104" s="252">
        <v>25038.97</v>
      </c>
      <c r="I104" s="252">
        <v>25144</v>
      </c>
      <c r="J104" s="267">
        <v>4.0000000000000002E-4</v>
      </c>
      <c r="K104" s="223">
        <v>5.0000000000000001E-4</v>
      </c>
      <c r="L104" s="256">
        <v>5.53</v>
      </c>
      <c r="M104" s="256">
        <v>5.53</v>
      </c>
      <c r="N104" s="256">
        <v>131.55000000000001</v>
      </c>
      <c r="O104" s="257">
        <v>130.68</v>
      </c>
    </row>
    <row r="105" spans="1:25" x14ac:dyDescent="0.2">
      <c r="A105" s="74"/>
      <c r="B105" s="85" t="s">
        <v>96</v>
      </c>
      <c r="C105" s="160"/>
      <c r="D105" s="160"/>
      <c r="E105" s="121"/>
      <c r="F105" s="270">
        <v>9336</v>
      </c>
      <c r="G105" s="270">
        <v>9185</v>
      </c>
      <c r="H105" s="232">
        <v>56389735.689999998</v>
      </c>
      <c r="I105" s="232">
        <v>55442033.090000004</v>
      </c>
      <c r="J105" s="271"/>
      <c r="K105" s="271"/>
      <c r="L105" s="272">
        <v>5.13</v>
      </c>
      <c r="M105" s="272">
        <v>5.13</v>
      </c>
      <c r="N105" s="272">
        <v>156.5</v>
      </c>
      <c r="O105" s="273">
        <v>156.09</v>
      </c>
    </row>
    <row r="106" spans="1:25" s="97" customFormat="1" ht="11.25" x14ac:dyDescent="0.2">
      <c r="A106" s="242"/>
      <c r="B106" s="93"/>
      <c r="C106" s="93"/>
      <c r="D106" s="93"/>
      <c r="E106" s="93"/>
      <c r="F106" s="93"/>
      <c r="G106" s="93"/>
      <c r="H106" s="93"/>
      <c r="I106" s="93"/>
      <c r="J106" s="274"/>
      <c r="K106" s="274"/>
      <c r="L106" s="93"/>
      <c r="M106" s="93"/>
      <c r="N106" s="93"/>
      <c r="O106" s="275"/>
    </row>
    <row r="107" spans="1:25" s="97" customFormat="1" ht="12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276"/>
      <c r="K107" s="276"/>
      <c r="L107" s="99"/>
      <c r="M107" s="99"/>
      <c r="N107" s="99"/>
      <c r="O107" s="277"/>
    </row>
    <row r="108" spans="1:25" ht="12.75" customHeight="1" thickBot="1" x14ac:dyDescent="0.25">
      <c r="A108" s="101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25" ht="15.75" x14ac:dyDescent="0.25">
      <c r="A109" s="31" t="s">
        <v>122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5"/>
    </row>
    <row r="110" spans="1:25" ht="6.75" customHeight="1" x14ac:dyDescent="0.2">
      <c r="A110" s="36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38"/>
    </row>
    <row r="111" spans="1:25" s="116" customFormat="1" x14ac:dyDescent="0.2">
      <c r="A111" s="105"/>
      <c r="B111" s="106"/>
      <c r="C111" s="106"/>
      <c r="D111" s="106"/>
      <c r="E111" s="107"/>
      <c r="F111" s="244" t="s">
        <v>88</v>
      </c>
      <c r="G111" s="244"/>
      <c r="H111" s="278" t="s">
        <v>101</v>
      </c>
      <c r="I111" s="279"/>
      <c r="J111" s="244" t="s">
        <v>102</v>
      </c>
      <c r="K111" s="244"/>
      <c r="L111" s="244" t="s">
        <v>103</v>
      </c>
      <c r="M111" s="244"/>
      <c r="N111" s="244" t="s">
        <v>104</v>
      </c>
      <c r="O111" s="247"/>
    </row>
    <row r="112" spans="1:25" s="116" customFormat="1" x14ac:dyDescent="0.2">
      <c r="A112" s="105"/>
      <c r="B112" s="106"/>
      <c r="C112" s="106"/>
      <c r="D112" s="106"/>
      <c r="E112" s="107"/>
      <c r="F112" s="40" t="s">
        <v>105</v>
      </c>
      <c r="G112" s="40" t="s">
        <v>106</v>
      </c>
      <c r="H112" s="280" t="s">
        <v>105</v>
      </c>
      <c r="I112" s="281" t="s">
        <v>106</v>
      </c>
      <c r="J112" s="40" t="s">
        <v>105</v>
      </c>
      <c r="K112" s="40" t="s">
        <v>106</v>
      </c>
      <c r="L112" s="40" t="s">
        <v>105</v>
      </c>
      <c r="M112" s="40" t="s">
        <v>106</v>
      </c>
      <c r="N112" s="40" t="s">
        <v>105</v>
      </c>
      <c r="O112" s="44" t="s">
        <v>106</v>
      </c>
    </row>
    <row r="113" spans="1:15" x14ac:dyDescent="0.2">
      <c r="A113" s="36"/>
      <c r="B113" s="25" t="s">
        <v>123</v>
      </c>
      <c r="C113" s="25"/>
      <c r="D113" s="25"/>
      <c r="E113" s="25"/>
      <c r="F113" s="282">
        <v>7381</v>
      </c>
      <c r="G113" s="282">
        <v>7346</v>
      </c>
      <c r="H113" s="283">
        <v>44304750.689999998</v>
      </c>
      <c r="I113" s="284">
        <v>44280550.840000004</v>
      </c>
      <c r="J113" s="223">
        <v>0.91879999999999995</v>
      </c>
      <c r="K113" s="223">
        <v>0.92290000000000005</v>
      </c>
      <c r="L113" s="285">
        <v>5.0599999999999996</v>
      </c>
      <c r="M113" s="285">
        <v>5.07</v>
      </c>
      <c r="N113" s="283">
        <v>152.13999999999999</v>
      </c>
      <c r="O113" s="286">
        <v>155.31</v>
      </c>
    </row>
    <row r="114" spans="1:15" x14ac:dyDescent="0.2">
      <c r="A114" s="36"/>
      <c r="B114" s="25" t="s">
        <v>124</v>
      </c>
      <c r="C114" s="25"/>
      <c r="D114" s="25"/>
      <c r="E114" s="25"/>
      <c r="F114" s="282">
        <v>164</v>
      </c>
      <c r="G114" s="282">
        <v>198</v>
      </c>
      <c r="H114" s="283">
        <v>1233000.22</v>
      </c>
      <c r="I114" s="287">
        <v>1158284.3500000001</v>
      </c>
      <c r="J114" s="223">
        <v>2.5600000000000001E-2</v>
      </c>
      <c r="K114" s="223">
        <v>2.41E-2</v>
      </c>
      <c r="L114" s="285">
        <v>4.82</v>
      </c>
      <c r="M114" s="285">
        <v>5.43</v>
      </c>
      <c r="N114" s="283">
        <v>163.05000000000001</v>
      </c>
      <c r="O114" s="288">
        <v>156.81</v>
      </c>
    </row>
    <row r="115" spans="1:15" x14ac:dyDescent="0.2">
      <c r="A115" s="36"/>
      <c r="B115" s="25" t="s">
        <v>125</v>
      </c>
      <c r="C115" s="25"/>
      <c r="D115" s="25"/>
      <c r="E115" s="25"/>
      <c r="F115" s="282">
        <v>117</v>
      </c>
      <c r="G115" s="282">
        <v>86</v>
      </c>
      <c r="H115" s="283">
        <v>562194.41</v>
      </c>
      <c r="I115" s="287">
        <v>618492.19999999995</v>
      </c>
      <c r="J115" s="223">
        <v>1.17E-2</v>
      </c>
      <c r="K115" s="223">
        <v>1.29E-2</v>
      </c>
      <c r="L115" s="285">
        <v>5.19</v>
      </c>
      <c r="M115" s="285">
        <v>4.96</v>
      </c>
      <c r="N115" s="283">
        <v>140.24</v>
      </c>
      <c r="O115" s="288">
        <v>154.66</v>
      </c>
    </row>
    <row r="116" spans="1:15" x14ac:dyDescent="0.2">
      <c r="A116" s="36"/>
      <c r="B116" s="25" t="s">
        <v>126</v>
      </c>
      <c r="C116" s="25"/>
      <c r="D116" s="25"/>
      <c r="E116" s="25"/>
      <c r="F116" s="282">
        <v>97</v>
      </c>
      <c r="G116" s="282">
        <v>77</v>
      </c>
      <c r="H116" s="283">
        <v>589989.31000000006</v>
      </c>
      <c r="I116" s="287">
        <v>419366.32</v>
      </c>
      <c r="J116" s="223">
        <v>1.2200000000000001E-2</v>
      </c>
      <c r="K116" s="223">
        <v>8.6999999999999994E-3</v>
      </c>
      <c r="L116" s="285">
        <v>5.09</v>
      </c>
      <c r="M116" s="285">
        <v>5.31</v>
      </c>
      <c r="N116" s="283">
        <v>190.9</v>
      </c>
      <c r="O116" s="288">
        <v>141.82</v>
      </c>
    </row>
    <row r="117" spans="1:15" x14ac:dyDescent="0.2">
      <c r="A117" s="36"/>
      <c r="B117" s="25" t="s">
        <v>127</v>
      </c>
      <c r="C117" s="25"/>
      <c r="D117" s="25"/>
      <c r="E117" s="25"/>
      <c r="F117" s="282">
        <v>88</v>
      </c>
      <c r="G117" s="282">
        <v>91</v>
      </c>
      <c r="H117" s="283">
        <v>589785.93000000005</v>
      </c>
      <c r="I117" s="287">
        <v>572247.18000000005</v>
      </c>
      <c r="J117" s="223">
        <v>1.2200000000000001E-2</v>
      </c>
      <c r="K117" s="223">
        <v>1.1900000000000001E-2</v>
      </c>
      <c r="L117" s="285">
        <v>5.29</v>
      </c>
      <c r="M117" s="285">
        <v>5.04</v>
      </c>
      <c r="N117" s="283">
        <v>167.7</v>
      </c>
      <c r="O117" s="288">
        <v>172.52</v>
      </c>
    </row>
    <row r="118" spans="1:15" x14ac:dyDescent="0.2">
      <c r="A118" s="36"/>
      <c r="B118" s="25" t="s">
        <v>128</v>
      </c>
      <c r="C118" s="25"/>
      <c r="D118" s="25"/>
      <c r="E118" s="25"/>
      <c r="F118" s="282">
        <v>121</v>
      </c>
      <c r="G118" s="282">
        <v>112</v>
      </c>
      <c r="H118" s="283">
        <v>806955.88</v>
      </c>
      <c r="I118" s="287">
        <v>668696.26</v>
      </c>
      <c r="J118" s="223">
        <v>1.67E-2</v>
      </c>
      <c r="K118" s="223">
        <v>1.3899999999999999E-2</v>
      </c>
      <c r="L118" s="285">
        <v>5.19</v>
      </c>
      <c r="M118" s="289">
        <v>5.73</v>
      </c>
      <c r="N118" s="283">
        <v>141.09</v>
      </c>
      <c r="O118" s="288">
        <v>141.35</v>
      </c>
    </row>
    <row r="119" spans="1:15" x14ac:dyDescent="0.2">
      <c r="A119" s="36"/>
      <c r="B119" s="25" t="s">
        <v>129</v>
      </c>
      <c r="C119" s="25"/>
      <c r="D119" s="25"/>
      <c r="E119" s="25"/>
      <c r="F119" s="282">
        <v>32</v>
      </c>
      <c r="G119" s="282">
        <v>43</v>
      </c>
      <c r="H119" s="283">
        <v>132028.04999999999</v>
      </c>
      <c r="I119" s="287">
        <v>261889.73</v>
      </c>
      <c r="J119" s="223">
        <v>2.7000000000000001E-3</v>
      </c>
      <c r="K119" s="223">
        <v>5.4999999999999997E-3</v>
      </c>
      <c r="L119" s="285">
        <v>5.52</v>
      </c>
      <c r="M119" s="285">
        <v>3.9</v>
      </c>
      <c r="N119" s="283">
        <v>151.91</v>
      </c>
      <c r="O119" s="288">
        <v>128.43</v>
      </c>
    </row>
    <row r="120" spans="1:15" x14ac:dyDescent="0.2">
      <c r="A120" s="74"/>
      <c r="B120" s="85" t="s">
        <v>130</v>
      </c>
      <c r="C120" s="160"/>
      <c r="D120" s="160"/>
      <c r="E120" s="121"/>
      <c r="F120" s="290">
        <v>8000</v>
      </c>
      <c r="G120" s="290">
        <v>7953</v>
      </c>
      <c r="H120" s="232">
        <v>48218704.490000002</v>
      </c>
      <c r="I120" s="232">
        <v>47979526.880000003</v>
      </c>
      <c r="J120" s="271"/>
      <c r="K120" s="271"/>
      <c r="L120" s="291">
        <v>5.0599999999999996</v>
      </c>
      <c r="M120" s="292">
        <v>5.09</v>
      </c>
      <c r="N120" s="232">
        <v>152.76</v>
      </c>
      <c r="O120" s="235">
        <v>155.09</v>
      </c>
    </row>
    <row r="121" spans="1:15" s="97" customFormat="1" ht="11.25" x14ac:dyDescent="0.2">
      <c r="A121" s="92"/>
      <c r="B121" s="95"/>
      <c r="C121" s="95"/>
      <c r="D121" s="95"/>
      <c r="E121" s="95"/>
      <c r="F121" s="95"/>
      <c r="G121" s="95"/>
      <c r="H121" s="95"/>
      <c r="I121" s="95"/>
      <c r="J121" s="293"/>
      <c r="K121" s="293"/>
      <c r="L121" s="95"/>
      <c r="M121" s="95"/>
      <c r="N121" s="95"/>
      <c r="O121" s="294"/>
    </row>
    <row r="122" spans="1:15" s="97" customFormat="1" ht="12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276"/>
      <c r="K122" s="276"/>
      <c r="L122" s="99"/>
      <c r="M122" s="99"/>
      <c r="N122" s="99"/>
      <c r="O122" s="277"/>
    </row>
    <row r="123" spans="1:15" ht="12.75" customHeight="1" thickBot="1" x14ac:dyDescent="0.25">
      <c r="A123" s="295"/>
      <c r="B123" s="33"/>
      <c r="C123" s="33"/>
      <c r="D123" s="33"/>
      <c r="E123" s="33"/>
      <c r="F123" s="25"/>
      <c r="G123" s="25"/>
      <c r="H123" s="25"/>
      <c r="I123" s="25"/>
      <c r="J123" s="25"/>
      <c r="K123" s="25"/>
      <c r="L123" s="25"/>
      <c r="M123" s="25"/>
    </row>
    <row r="124" spans="1:15" ht="15.75" x14ac:dyDescent="0.25">
      <c r="A124" s="31" t="s">
        <v>131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5"/>
    </row>
    <row r="125" spans="1:15" ht="6.75" customHeight="1" x14ac:dyDescent="0.2">
      <c r="A125" s="36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8"/>
    </row>
    <row r="126" spans="1:15" ht="12.75" customHeight="1" x14ac:dyDescent="0.2">
      <c r="A126" s="39"/>
      <c r="B126" s="216"/>
      <c r="C126" s="216"/>
      <c r="D126" s="216"/>
      <c r="E126" s="216"/>
      <c r="F126" s="296" t="s">
        <v>88</v>
      </c>
      <c r="G126" s="297"/>
      <c r="H126" s="278" t="s">
        <v>101</v>
      </c>
      <c r="I126" s="279"/>
      <c r="J126" s="296" t="s">
        <v>102</v>
      </c>
      <c r="K126" s="297"/>
      <c r="L126" s="296" t="s">
        <v>103</v>
      </c>
      <c r="M126" s="297"/>
      <c r="N126" s="296" t="s">
        <v>104</v>
      </c>
      <c r="O126" s="298"/>
    </row>
    <row r="127" spans="1:15" x14ac:dyDescent="0.2">
      <c r="A127" s="39"/>
      <c r="B127" s="216"/>
      <c r="C127" s="216"/>
      <c r="D127" s="216"/>
      <c r="E127" s="216"/>
      <c r="F127" s="40" t="s">
        <v>105</v>
      </c>
      <c r="G127" s="40" t="s">
        <v>106</v>
      </c>
      <c r="H127" s="40" t="s">
        <v>105</v>
      </c>
      <c r="I127" s="108" t="s">
        <v>106</v>
      </c>
      <c r="J127" s="40" t="s">
        <v>105</v>
      </c>
      <c r="K127" s="40" t="s">
        <v>106</v>
      </c>
      <c r="L127" s="40" t="s">
        <v>105</v>
      </c>
      <c r="M127" s="40" t="s">
        <v>106</v>
      </c>
      <c r="N127" s="40" t="s">
        <v>105</v>
      </c>
      <c r="O127" s="44" t="s">
        <v>106</v>
      </c>
    </row>
    <row r="128" spans="1:15" x14ac:dyDescent="0.2">
      <c r="A128" s="36"/>
      <c r="B128" s="25" t="s">
        <v>132</v>
      </c>
      <c r="C128" s="25"/>
      <c r="D128" s="25"/>
      <c r="E128" s="25"/>
      <c r="F128" s="251">
        <v>1492</v>
      </c>
      <c r="G128" s="251">
        <v>1466</v>
      </c>
      <c r="H128" s="256">
        <v>15366196.609999999</v>
      </c>
      <c r="I128" s="256">
        <v>15155821.720000001</v>
      </c>
      <c r="J128" s="223">
        <v>0.27250000000000002</v>
      </c>
      <c r="K128" s="223">
        <v>0.27339999999999998</v>
      </c>
      <c r="L128" s="256">
        <v>4.71</v>
      </c>
      <c r="M128" s="256">
        <v>4.71</v>
      </c>
      <c r="N128" s="256">
        <v>146.52000000000001</v>
      </c>
      <c r="O128" s="257">
        <v>146.43</v>
      </c>
    </row>
    <row r="129" spans="1:15" x14ac:dyDescent="0.2">
      <c r="A129" s="36"/>
      <c r="B129" s="25" t="s">
        <v>133</v>
      </c>
      <c r="C129" s="25"/>
      <c r="D129" s="25"/>
      <c r="E129" s="25"/>
      <c r="F129" s="251">
        <v>1495</v>
      </c>
      <c r="G129" s="251">
        <v>1468</v>
      </c>
      <c r="H129" s="256">
        <v>18498103.530000001</v>
      </c>
      <c r="I129" s="256">
        <v>18120554.030000001</v>
      </c>
      <c r="J129" s="223">
        <v>0.32800000000000001</v>
      </c>
      <c r="K129" s="223">
        <v>0.32679999999999998</v>
      </c>
      <c r="L129" s="256">
        <v>4.7699999999999996</v>
      </c>
      <c r="M129" s="256">
        <v>4.7699999999999996</v>
      </c>
      <c r="N129" s="256">
        <v>160.19999999999999</v>
      </c>
      <c r="O129" s="257">
        <v>160.66999999999999</v>
      </c>
    </row>
    <row r="130" spans="1:15" x14ac:dyDescent="0.2">
      <c r="A130" s="36"/>
      <c r="B130" s="25" t="s">
        <v>134</v>
      </c>
      <c r="C130" s="25"/>
      <c r="D130" s="25"/>
      <c r="E130" s="25"/>
      <c r="F130" s="251">
        <v>3573</v>
      </c>
      <c r="G130" s="251">
        <v>3524</v>
      </c>
      <c r="H130" s="256">
        <v>9616805.25</v>
      </c>
      <c r="I130" s="256">
        <v>9484758.9000000004</v>
      </c>
      <c r="J130" s="223">
        <v>0.17050000000000001</v>
      </c>
      <c r="K130" s="223">
        <v>0.1711</v>
      </c>
      <c r="L130" s="256">
        <v>5.41</v>
      </c>
      <c r="M130" s="256">
        <v>5.41</v>
      </c>
      <c r="N130" s="256">
        <v>139.9</v>
      </c>
      <c r="O130" s="257">
        <v>140.47</v>
      </c>
    </row>
    <row r="131" spans="1:15" x14ac:dyDescent="0.2">
      <c r="A131" s="36"/>
      <c r="B131" s="25" t="s">
        <v>135</v>
      </c>
      <c r="C131" s="25"/>
      <c r="D131" s="25"/>
      <c r="E131" s="25"/>
      <c r="F131" s="251">
        <v>2661</v>
      </c>
      <c r="G131" s="251">
        <v>2614</v>
      </c>
      <c r="H131" s="256">
        <v>11344158.779999999</v>
      </c>
      <c r="I131" s="256">
        <v>11198748.710000001</v>
      </c>
      <c r="J131" s="223">
        <v>0.20119999999999999</v>
      </c>
      <c r="K131" s="223">
        <v>0.20200000000000001</v>
      </c>
      <c r="L131" s="256">
        <v>5.69</v>
      </c>
      <c r="M131" s="256">
        <v>5.69</v>
      </c>
      <c r="N131" s="256">
        <v>174.64</v>
      </c>
      <c r="O131" s="257">
        <v>174.03</v>
      </c>
    </row>
    <row r="132" spans="1:15" x14ac:dyDescent="0.2">
      <c r="A132" s="36"/>
      <c r="B132" s="25" t="s">
        <v>136</v>
      </c>
      <c r="C132" s="25"/>
      <c r="D132" s="25"/>
      <c r="E132" s="25"/>
      <c r="F132" s="251">
        <v>113</v>
      </c>
      <c r="G132" s="251">
        <v>111</v>
      </c>
      <c r="H132" s="256">
        <v>1557525.48</v>
      </c>
      <c r="I132" s="256">
        <v>1475203.69</v>
      </c>
      <c r="J132" s="223">
        <v>2.76E-2</v>
      </c>
      <c r="K132" s="223">
        <v>2.6599999999999999E-2</v>
      </c>
      <c r="L132" s="256">
        <v>7.6</v>
      </c>
      <c r="M132" s="256">
        <v>7.55</v>
      </c>
      <c r="N132" s="256">
        <v>181.42</v>
      </c>
      <c r="O132" s="257">
        <v>163.26</v>
      </c>
    </row>
    <row r="133" spans="1:15" x14ac:dyDescent="0.2">
      <c r="A133" s="36"/>
      <c r="B133" s="25" t="s">
        <v>137</v>
      </c>
      <c r="C133" s="25"/>
      <c r="D133" s="25"/>
      <c r="E133" s="25"/>
      <c r="F133" s="251">
        <v>2</v>
      </c>
      <c r="G133" s="251">
        <v>2</v>
      </c>
      <c r="H133" s="256">
        <v>6946.04</v>
      </c>
      <c r="I133" s="256">
        <v>6946.04</v>
      </c>
      <c r="J133" s="223">
        <v>1E-4</v>
      </c>
      <c r="K133" s="223">
        <v>1E-4</v>
      </c>
      <c r="L133" s="256">
        <v>5.93</v>
      </c>
      <c r="M133" s="256">
        <v>5.93</v>
      </c>
      <c r="N133" s="256">
        <v>166.11</v>
      </c>
      <c r="O133" s="257">
        <v>165.11</v>
      </c>
    </row>
    <row r="134" spans="1:15" x14ac:dyDescent="0.2">
      <c r="A134" s="74"/>
      <c r="B134" s="85" t="s">
        <v>138</v>
      </c>
      <c r="C134" s="160"/>
      <c r="D134" s="160"/>
      <c r="E134" s="160"/>
      <c r="F134" s="290">
        <v>9336</v>
      </c>
      <c r="G134" s="290">
        <v>9185</v>
      </c>
      <c r="H134" s="232">
        <v>56389735.689999998</v>
      </c>
      <c r="I134" s="232">
        <v>55442033.090000004</v>
      </c>
      <c r="J134" s="271"/>
      <c r="K134" s="271"/>
      <c r="L134" s="291">
        <v>5.13</v>
      </c>
      <c r="M134" s="292">
        <v>5.13</v>
      </c>
      <c r="N134" s="232">
        <v>156.5</v>
      </c>
      <c r="O134" s="235">
        <v>156.09</v>
      </c>
    </row>
    <row r="135" spans="1:15" s="97" customFormat="1" ht="11.25" x14ac:dyDescent="0.2">
      <c r="A135" s="92"/>
      <c r="B135" s="95"/>
      <c r="C135" s="95"/>
      <c r="D135" s="95"/>
      <c r="E135" s="95"/>
      <c r="F135" s="93"/>
      <c r="G135" s="93"/>
      <c r="H135" s="93"/>
      <c r="I135" s="93"/>
      <c r="J135" s="93"/>
      <c r="K135" s="93"/>
      <c r="L135" s="93"/>
      <c r="M135" s="93"/>
      <c r="N135" s="274"/>
      <c r="O135" s="299"/>
    </row>
    <row r="136" spans="1:15" s="97" customFormat="1" ht="12" thickBot="1" x14ac:dyDescent="0.25">
      <c r="A136" s="9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02"/>
    </row>
    <row r="137" spans="1:15" ht="13.5" thickBot="1" x14ac:dyDescent="0.25">
      <c r="H137" s="2"/>
    </row>
    <row r="138" spans="1:15" ht="15.75" x14ac:dyDescent="0.25">
      <c r="A138" s="31" t="s">
        <v>139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5"/>
    </row>
    <row r="139" spans="1:15" ht="6.75" customHeight="1" x14ac:dyDescent="0.2">
      <c r="A139" s="36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38"/>
    </row>
    <row r="140" spans="1:15" ht="12.75" customHeight="1" x14ac:dyDescent="0.2">
      <c r="A140" s="39"/>
      <c r="B140" s="216"/>
      <c r="C140" s="216"/>
      <c r="D140" s="216"/>
      <c r="E140" s="216"/>
      <c r="F140" s="296" t="s">
        <v>88</v>
      </c>
      <c r="G140" s="297"/>
      <c r="H140" s="278" t="s">
        <v>101</v>
      </c>
      <c r="I140" s="279"/>
      <c r="J140" s="296" t="s">
        <v>140</v>
      </c>
      <c r="K140" s="297"/>
      <c r="L140" s="296" t="s">
        <v>103</v>
      </c>
      <c r="M140" s="297"/>
      <c r="N140" s="296" t="s">
        <v>104</v>
      </c>
      <c r="O140" s="298"/>
    </row>
    <row r="141" spans="1:15" x14ac:dyDescent="0.2">
      <c r="A141" s="39"/>
      <c r="B141" s="216"/>
      <c r="C141" s="216"/>
      <c r="D141" s="216"/>
      <c r="E141" s="216"/>
      <c r="F141" s="40" t="s">
        <v>105</v>
      </c>
      <c r="G141" s="40" t="s">
        <v>106</v>
      </c>
      <c r="H141" s="40" t="s">
        <v>105</v>
      </c>
      <c r="I141" s="108" t="s">
        <v>106</v>
      </c>
      <c r="J141" s="40" t="s">
        <v>105</v>
      </c>
      <c r="K141" s="40" t="s">
        <v>106</v>
      </c>
      <c r="L141" s="40" t="s">
        <v>105</v>
      </c>
      <c r="M141" s="40" t="s">
        <v>106</v>
      </c>
      <c r="N141" s="40" t="s">
        <v>105</v>
      </c>
      <c r="O141" s="44" t="s">
        <v>106</v>
      </c>
    </row>
    <row r="142" spans="1:15" x14ac:dyDescent="0.2">
      <c r="A142" s="36"/>
      <c r="B142" s="25" t="s">
        <v>141</v>
      </c>
      <c r="C142" s="25"/>
      <c r="D142" s="25"/>
      <c r="E142" s="25"/>
      <c r="F142" s="251">
        <v>7037</v>
      </c>
      <c r="G142" s="251">
        <v>6916</v>
      </c>
      <c r="H142" s="256">
        <v>44660687.810000002</v>
      </c>
      <c r="I142" s="256">
        <v>43834766.07</v>
      </c>
      <c r="J142" s="223">
        <v>0.79200000000000004</v>
      </c>
      <c r="K142" s="223">
        <v>0.79059999999999997</v>
      </c>
      <c r="L142" s="256">
        <v>5.0599999999999996</v>
      </c>
      <c r="M142" s="256">
        <v>5.0599999999999996</v>
      </c>
      <c r="N142" s="283">
        <v>157</v>
      </c>
      <c r="O142" s="286">
        <v>156.27000000000001</v>
      </c>
    </row>
    <row r="143" spans="1:15" x14ac:dyDescent="0.2">
      <c r="A143" s="36"/>
      <c r="B143" s="25" t="s">
        <v>142</v>
      </c>
      <c r="C143" s="25"/>
      <c r="D143" s="25"/>
      <c r="E143" s="25"/>
      <c r="F143" s="251">
        <v>1363</v>
      </c>
      <c r="G143" s="251">
        <v>1344</v>
      </c>
      <c r="H143" s="256">
        <v>4736940.6500000004</v>
      </c>
      <c r="I143" s="256">
        <v>4707866.6500000004</v>
      </c>
      <c r="J143" s="223">
        <v>8.4000000000000005E-2</v>
      </c>
      <c r="K143" s="223">
        <v>8.4900000000000003E-2</v>
      </c>
      <c r="L143" s="256">
        <v>5.44</v>
      </c>
      <c r="M143" s="256">
        <v>5.44</v>
      </c>
      <c r="N143" s="283">
        <v>159.28</v>
      </c>
      <c r="O143" s="288">
        <v>159.78</v>
      </c>
    </row>
    <row r="144" spans="1:15" x14ac:dyDescent="0.2">
      <c r="A144" s="36"/>
      <c r="B144" s="25" t="s">
        <v>143</v>
      </c>
      <c r="C144" s="25"/>
      <c r="D144" s="25"/>
      <c r="E144" s="25"/>
      <c r="F144" s="251">
        <v>691</v>
      </c>
      <c r="G144" s="251">
        <v>683</v>
      </c>
      <c r="H144" s="256">
        <v>3342575.27</v>
      </c>
      <c r="I144" s="256">
        <v>3304184.92</v>
      </c>
      <c r="J144" s="223">
        <v>5.9299999999999999E-2</v>
      </c>
      <c r="K144" s="223">
        <v>5.96E-2</v>
      </c>
      <c r="L144" s="256">
        <v>5.0599999999999996</v>
      </c>
      <c r="M144" s="256">
        <v>5.04</v>
      </c>
      <c r="N144" s="283">
        <v>142.03</v>
      </c>
      <c r="O144" s="288">
        <v>142.08000000000001</v>
      </c>
    </row>
    <row r="145" spans="1:15" x14ac:dyDescent="0.2">
      <c r="A145" s="36"/>
      <c r="B145" s="25" t="s">
        <v>144</v>
      </c>
      <c r="C145" s="25"/>
      <c r="D145" s="25"/>
      <c r="E145" s="25"/>
      <c r="F145" s="251">
        <v>242</v>
      </c>
      <c r="G145" s="251">
        <v>239</v>
      </c>
      <c r="H145" s="256">
        <v>3604113.47</v>
      </c>
      <c r="I145" s="256">
        <v>3549837.28</v>
      </c>
      <c r="J145" s="223">
        <v>6.3899999999999998E-2</v>
      </c>
      <c r="K145" s="223">
        <v>6.4000000000000001E-2</v>
      </c>
      <c r="L145" s="256">
        <v>5.53</v>
      </c>
      <c r="M145" s="256">
        <v>5.54</v>
      </c>
      <c r="N145" s="283">
        <v>159.07</v>
      </c>
      <c r="O145" s="288">
        <v>160.91999999999999</v>
      </c>
    </row>
    <row r="146" spans="1:15" x14ac:dyDescent="0.2">
      <c r="A146" s="36"/>
      <c r="B146" s="25" t="s">
        <v>145</v>
      </c>
      <c r="C146" s="25"/>
      <c r="D146" s="25"/>
      <c r="E146" s="25"/>
      <c r="F146" s="251">
        <v>3</v>
      </c>
      <c r="G146" s="251">
        <v>3</v>
      </c>
      <c r="H146" s="256">
        <v>45418.49</v>
      </c>
      <c r="I146" s="256">
        <v>45378.17</v>
      </c>
      <c r="J146" s="223">
        <v>8.0000000000000004E-4</v>
      </c>
      <c r="K146" s="223">
        <v>8.0000000000000004E-4</v>
      </c>
      <c r="L146" s="256">
        <v>6.8</v>
      </c>
      <c r="M146" s="256">
        <v>6.8</v>
      </c>
      <c r="N146" s="283">
        <v>236.98</v>
      </c>
      <c r="O146" s="288">
        <v>236.1</v>
      </c>
    </row>
    <row r="147" spans="1:15" x14ac:dyDescent="0.2">
      <c r="A147" s="74"/>
      <c r="B147" s="85" t="s">
        <v>96</v>
      </c>
      <c r="C147" s="160"/>
      <c r="D147" s="160"/>
      <c r="E147" s="160"/>
      <c r="F147" s="290">
        <v>9336</v>
      </c>
      <c r="G147" s="290">
        <v>9185</v>
      </c>
      <c r="H147" s="232">
        <v>56389735.689999998</v>
      </c>
      <c r="I147" s="232">
        <v>55442033.090000004</v>
      </c>
      <c r="J147" s="271"/>
      <c r="K147" s="271"/>
      <c r="L147" s="291">
        <v>5.13</v>
      </c>
      <c r="M147" s="291">
        <v>5.13</v>
      </c>
      <c r="N147" s="232">
        <v>156.5</v>
      </c>
      <c r="O147" s="235">
        <v>156.09</v>
      </c>
    </row>
    <row r="148" spans="1:15" s="97" customFormat="1" ht="11.25" x14ac:dyDescent="0.2">
      <c r="A148" s="242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274"/>
      <c r="O148" s="96"/>
    </row>
    <row r="149" spans="1:15" s="97" customFormat="1" ht="12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102"/>
    </row>
    <row r="150" spans="1:15" ht="13.5" thickBot="1" x14ac:dyDescent="0.25">
      <c r="H150" s="2"/>
    </row>
    <row r="151" spans="1:15" ht="15.75" x14ac:dyDescent="0.25">
      <c r="A151" s="31" t="s">
        <v>146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5"/>
    </row>
    <row r="152" spans="1:15" ht="6.75" customHeight="1" x14ac:dyDescent="0.2">
      <c r="A152" s="36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8"/>
    </row>
    <row r="153" spans="1:15" x14ac:dyDescent="0.2">
      <c r="A153" s="39"/>
      <c r="B153" s="216"/>
      <c r="C153" s="216"/>
      <c r="D153" s="216"/>
      <c r="E153" s="142"/>
      <c r="F153" s="296" t="s">
        <v>88</v>
      </c>
      <c r="G153" s="297"/>
      <c r="H153" s="278" t="s">
        <v>101</v>
      </c>
      <c r="I153" s="279"/>
      <c r="J153" s="244" t="s">
        <v>147</v>
      </c>
      <c r="K153" s="244"/>
      <c r="L153" s="44" t="s">
        <v>22</v>
      </c>
    </row>
    <row r="154" spans="1:15" x14ac:dyDescent="0.2">
      <c r="A154" s="39"/>
      <c r="B154" s="216"/>
      <c r="C154" s="216"/>
      <c r="D154" s="216"/>
      <c r="E154" s="142"/>
      <c r="F154" s="108" t="s">
        <v>105</v>
      </c>
      <c r="G154" s="108" t="s">
        <v>106</v>
      </c>
      <c r="H154" s="40" t="s">
        <v>105</v>
      </c>
      <c r="I154" s="40" t="s">
        <v>106</v>
      </c>
      <c r="J154" s="40" t="s">
        <v>105</v>
      </c>
      <c r="K154" s="40" t="s">
        <v>106</v>
      </c>
      <c r="L154" s="300"/>
    </row>
    <row r="155" spans="1:15" x14ac:dyDescent="0.2">
      <c r="A155" s="111"/>
      <c r="B155" s="117" t="s">
        <v>148</v>
      </c>
      <c r="C155" s="117"/>
      <c r="D155" s="117"/>
      <c r="E155" s="117"/>
      <c r="F155" s="251">
        <v>350</v>
      </c>
      <c r="G155" s="251">
        <v>348</v>
      </c>
      <c r="H155" s="256">
        <v>1001459.25</v>
      </c>
      <c r="I155" s="283">
        <v>998371.19</v>
      </c>
      <c r="J155" s="223">
        <v>1.78E-2</v>
      </c>
      <c r="K155" s="301">
        <v>1.7999999999999999E-2</v>
      </c>
      <c r="L155" s="302">
        <v>3.0182000000000002</v>
      </c>
    </row>
    <row r="156" spans="1:15" x14ac:dyDescent="0.2">
      <c r="A156" s="36"/>
      <c r="B156" s="25" t="s">
        <v>149</v>
      </c>
      <c r="C156" s="25"/>
      <c r="D156" s="25"/>
      <c r="E156" s="25"/>
      <c r="F156" s="251">
        <v>8986</v>
      </c>
      <c r="G156" s="251">
        <v>8837</v>
      </c>
      <c r="H156" s="256">
        <v>55388276.439999998</v>
      </c>
      <c r="I156" s="283">
        <v>54443661.899999999</v>
      </c>
      <c r="J156" s="223">
        <v>0.98219999999999996</v>
      </c>
      <c r="K156" s="267">
        <v>0.98199999999999998</v>
      </c>
      <c r="L156" s="303">
        <v>2.4809000000000001</v>
      </c>
    </row>
    <row r="157" spans="1:15" x14ac:dyDescent="0.2">
      <c r="A157" s="36"/>
      <c r="B157" s="25" t="s">
        <v>150</v>
      </c>
      <c r="C157" s="25"/>
      <c r="D157" s="25"/>
      <c r="E157" s="25"/>
      <c r="F157" s="251">
        <v>0</v>
      </c>
      <c r="G157" s="251">
        <v>0</v>
      </c>
      <c r="H157" s="256">
        <v>0</v>
      </c>
      <c r="I157" s="256">
        <v>0</v>
      </c>
      <c r="J157" s="223">
        <v>0</v>
      </c>
      <c r="K157" s="267">
        <v>0</v>
      </c>
      <c r="L157" s="303">
        <v>0</v>
      </c>
    </row>
    <row r="158" spans="1:15" ht="13.5" thickBot="1" x14ac:dyDescent="0.25">
      <c r="A158" s="196"/>
      <c r="B158" s="304" t="s">
        <v>50</v>
      </c>
      <c r="C158" s="101"/>
      <c r="D158" s="101"/>
      <c r="E158" s="101"/>
      <c r="F158" s="305">
        <v>9336</v>
      </c>
      <c r="G158" s="305">
        <v>9185</v>
      </c>
      <c r="H158" s="306">
        <v>56389735.689999998</v>
      </c>
      <c r="I158" s="306">
        <v>55442033.090000004</v>
      </c>
      <c r="J158" s="307"/>
      <c r="K158" s="308"/>
      <c r="L158" s="309">
        <v>2.4904999999999999</v>
      </c>
    </row>
    <row r="159" spans="1:15" s="311" customFormat="1" ht="11.25" x14ac:dyDescent="0.2">
      <c r="A159" s="95"/>
      <c r="B159" s="310"/>
      <c r="C159" s="310"/>
      <c r="D159" s="310"/>
      <c r="E159" s="310"/>
      <c r="F159" s="310"/>
      <c r="G159" s="310"/>
      <c r="H159" s="310"/>
      <c r="I159" s="310"/>
      <c r="J159" s="310"/>
    </row>
    <row r="160" spans="1:15" s="311" customFormat="1" ht="11.25" x14ac:dyDescent="0.2">
      <c r="A160" s="95"/>
      <c r="B160" s="310"/>
      <c r="C160" s="310"/>
      <c r="D160" s="310"/>
      <c r="E160" s="310"/>
      <c r="F160" s="310"/>
      <c r="G160" s="310"/>
      <c r="H160" s="310"/>
      <c r="I160" s="310"/>
      <c r="J160" s="310"/>
    </row>
    <row r="161" spans="1:16" ht="13.5" thickBot="1" x14ac:dyDescent="0.25"/>
    <row r="162" spans="1:16" ht="15.75" x14ac:dyDescent="0.25">
      <c r="A162" s="31" t="s">
        <v>151</v>
      </c>
      <c r="B162" s="312"/>
      <c r="C162" s="313"/>
      <c r="D162" s="314"/>
      <c r="E162" s="314"/>
      <c r="F162" s="315" t="s">
        <v>152</v>
      </c>
    </row>
    <row r="163" spans="1:16" ht="13.5" thickBot="1" x14ac:dyDescent="0.25">
      <c r="A163" s="196" t="s">
        <v>153</v>
      </c>
      <c r="B163" s="196"/>
      <c r="C163" s="316"/>
      <c r="D163" s="316"/>
      <c r="E163" s="316"/>
      <c r="F163" s="317">
        <v>470798296.25999999</v>
      </c>
    </row>
    <row r="164" spans="1:16" x14ac:dyDescent="0.2">
      <c r="A164" s="25"/>
      <c r="B164" s="25"/>
      <c r="C164" s="318"/>
      <c r="D164" s="318"/>
      <c r="E164" s="318"/>
      <c r="F164" s="319"/>
    </row>
    <row r="165" spans="1:16" x14ac:dyDescent="0.2">
      <c r="A165" s="25"/>
      <c r="B165" s="25"/>
      <c r="C165" s="320"/>
      <c r="D165" s="209"/>
      <c r="E165" s="209"/>
      <c r="F165" s="319"/>
    </row>
    <row r="166" spans="1:16" ht="12.75" customHeight="1" x14ac:dyDescent="0.2">
      <c r="A166" s="321"/>
      <c r="B166" s="321"/>
      <c r="C166" s="321"/>
      <c r="D166" s="321"/>
      <c r="E166" s="321"/>
      <c r="F166" s="321"/>
    </row>
    <row r="167" spans="1:16" x14ac:dyDescent="0.2">
      <c r="A167" s="321"/>
      <c r="B167" s="321"/>
      <c r="C167" s="321"/>
      <c r="D167" s="321"/>
      <c r="E167" s="321"/>
      <c r="F167" s="321"/>
    </row>
    <row r="168" spans="1:16" x14ac:dyDescent="0.2">
      <c r="A168" s="321"/>
      <c r="B168" s="321"/>
      <c r="C168" s="321"/>
      <c r="D168" s="321"/>
      <c r="E168" s="321"/>
      <c r="F168" s="321"/>
    </row>
    <row r="169" spans="1:16" x14ac:dyDescent="0.2">
      <c r="A169" s="25"/>
      <c r="B169" s="25"/>
      <c r="C169" s="320"/>
      <c r="D169" s="209"/>
      <c r="E169" s="209"/>
      <c r="F169" s="319"/>
      <c r="G169" s="25"/>
    </row>
    <row r="170" spans="1:16" x14ac:dyDescent="0.2">
      <c r="A170" s="321"/>
      <c r="B170" s="321"/>
      <c r="C170" s="321"/>
      <c r="D170" s="321"/>
      <c r="E170" s="321"/>
      <c r="F170" s="321"/>
    </row>
    <row r="171" spans="1:16" x14ac:dyDescent="0.2">
      <c r="A171" s="321"/>
      <c r="B171" s="321"/>
      <c r="C171" s="321"/>
      <c r="D171" s="321"/>
      <c r="E171" s="321"/>
      <c r="F171" s="321"/>
    </row>
    <row r="172" spans="1:16" x14ac:dyDescent="0.2">
      <c r="A172" s="321"/>
      <c r="B172" s="321"/>
      <c r="C172" s="321"/>
      <c r="D172" s="321"/>
      <c r="E172" s="321"/>
      <c r="F172" s="321"/>
    </row>
    <row r="173" spans="1:16" x14ac:dyDescent="0.2">
      <c r="F173" s="322"/>
      <c r="G173" s="322"/>
      <c r="H173" s="322"/>
      <c r="I173" s="322"/>
      <c r="J173" s="322"/>
      <c r="K173" s="322"/>
      <c r="L173" s="322"/>
      <c r="M173" s="322"/>
      <c r="N173" s="322"/>
      <c r="O173" s="322"/>
      <c r="P173" s="322"/>
    </row>
    <row r="174" spans="1:16" x14ac:dyDescent="0.2">
      <c r="F174" s="322"/>
      <c r="G174" s="322"/>
      <c r="H174" s="322"/>
      <c r="I174" s="322"/>
      <c r="J174" s="322"/>
      <c r="K174" s="322"/>
      <c r="L174" s="322"/>
      <c r="M174" s="322"/>
      <c r="N174" s="322"/>
      <c r="O174" s="322"/>
      <c r="P174" s="322"/>
    </row>
    <row r="175" spans="1:16" x14ac:dyDescent="0.2">
      <c r="F175" s="322"/>
      <c r="G175" s="322"/>
      <c r="H175" s="322"/>
      <c r="I175" s="322"/>
      <c r="J175" s="322"/>
      <c r="K175" s="322"/>
      <c r="L175" s="322"/>
      <c r="M175" s="322"/>
      <c r="N175" s="322"/>
      <c r="O175" s="322"/>
      <c r="P175" s="322"/>
    </row>
    <row r="176" spans="1:16" x14ac:dyDescent="0.2">
      <c r="F176" s="322"/>
      <c r="G176" s="322"/>
      <c r="H176" s="323"/>
      <c r="I176" s="322"/>
      <c r="J176" s="322"/>
      <c r="K176" s="322"/>
      <c r="L176" s="322"/>
      <c r="M176" s="322"/>
      <c r="N176" s="322"/>
      <c r="O176" s="322"/>
      <c r="P176" s="322"/>
    </row>
    <row r="178" spans="6:6" x14ac:dyDescent="0.2">
      <c r="F178" s="120"/>
    </row>
    <row r="180" spans="6:6" x14ac:dyDescent="0.2">
      <c r="F180" s="120"/>
    </row>
  </sheetData>
  <mergeCells count="34">
    <mergeCell ref="A166:F168"/>
    <mergeCell ref="A170:F172"/>
    <mergeCell ref="F140:G140"/>
    <mergeCell ref="J140:K140"/>
    <mergeCell ref="L140:M140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24" customWidth="1"/>
    <col min="3" max="6" width="14.42578125" style="324" customWidth="1"/>
    <col min="7" max="7" width="16.42578125" style="324" customWidth="1"/>
    <col min="8" max="8" width="15.5703125" style="324" bestFit="1" customWidth="1"/>
    <col min="9" max="9" width="15.5703125" style="324" customWidth="1"/>
    <col min="10" max="11" width="14.42578125" style="324" customWidth="1"/>
    <col min="12" max="12" width="15.5703125" style="324" bestFit="1" customWidth="1"/>
    <col min="13" max="13" width="14.42578125" style="324" customWidth="1"/>
    <col min="14" max="15" width="17.140625" style="324" customWidth="1"/>
    <col min="16" max="16" width="16.5703125" style="324" bestFit="1" customWidth="1"/>
    <col min="17" max="17" width="28.85546875" style="324" bestFit="1" customWidth="1"/>
    <col min="18" max="18" width="15.5703125" style="324" bestFit="1" customWidth="1"/>
    <col min="19" max="19" width="18.42578125" style="324" bestFit="1" customWidth="1"/>
    <col min="20" max="20" width="17.5703125" style="324" bestFit="1" customWidth="1"/>
    <col min="21" max="21" width="14.42578125" style="324" customWidth="1"/>
    <col min="22" max="22" width="13.5703125" style="324" bestFit="1" customWidth="1"/>
    <col min="23" max="23" width="9.42578125" style="324" customWidth="1"/>
    <col min="24" max="24" width="30" style="324" bestFit="1" customWidth="1"/>
    <col min="25" max="25" width="27.5703125" style="324" bestFit="1" customWidth="1"/>
    <col min="26" max="26" width="12.42578125" style="324" customWidth="1"/>
    <col min="27" max="38" width="10.85546875" style="324" customWidth="1"/>
    <col min="39" max="39" width="2.5703125" style="324" customWidth="1"/>
    <col min="40" max="16384" width="9.140625" style="324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154</v>
      </c>
      <c r="S2" s="325"/>
      <c r="T2" s="325"/>
      <c r="U2" s="325"/>
    </row>
    <row r="3" spans="1:39" ht="15.75" x14ac:dyDescent="0.25">
      <c r="A3" s="1" t="s">
        <v>5</v>
      </c>
      <c r="R3" s="325"/>
      <c r="S3" s="325"/>
      <c r="T3" s="325"/>
      <c r="U3" s="325"/>
    </row>
    <row r="4" spans="1:39" ht="13.5" thickBot="1" x14ac:dyDescent="0.25">
      <c r="R4" s="325"/>
      <c r="S4" s="325"/>
      <c r="T4" s="325"/>
      <c r="U4" s="325"/>
    </row>
    <row r="5" spans="1:39" x14ac:dyDescent="0.2">
      <c r="B5" s="4" t="s">
        <v>6</v>
      </c>
      <c r="C5" s="5"/>
      <c r="D5" s="5"/>
      <c r="E5" s="326">
        <v>45103</v>
      </c>
      <c r="F5" s="326"/>
      <c r="G5" s="327"/>
      <c r="R5" s="325"/>
      <c r="S5" s="325"/>
      <c r="T5" s="325"/>
      <c r="U5" s="325"/>
    </row>
    <row r="6" spans="1:39" ht="13.5" thickBot="1" x14ac:dyDescent="0.25">
      <c r="B6" s="26" t="s">
        <v>155</v>
      </c>
      <c r="C6" s="27"/>
      <c r="D6" s="27"/>
      <c r="E6" s="328">
        <v>45077</v>
      </c>
      <c r="F6" s="328"/>
      <c r="G6" s="329"/>
      <c r="R6" s="325"/>
      <c r="S6" s="325"/>
      <c r="T6" s="325"/>
      <c r="U6" s="325"/>
    </row>
    <row r="8" spans="1:39" x14ac:dyDescent="0.2">
      <c r="A8" s="330"/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</row>
    <row r="9" spans="1:39" ht="15.75" thickBot="1" x14ac:dyDescent="0.3">
      <c r="A9" s="331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S9" s="134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</row>
    <row r="10" spans="1:39" ht="6" customHeight="1" thickBot="1" x14ac:dyDescent="0.25">
      <c r="A10" s="330"/>
      <c r="B10" s="330"/>
      <c r="C10" s="330"/>
      <c r="D10" s="330"/>
      <c r="E10" s="330"/>
      <c r="F10" s="330"/>
      <c r="G10" s="330"/>
      <c r="H10" s="330"/>
      <c r="J10" s="332"/>
      <c r="K10" s="333"/>
      <c r="L10" s="333"/>
      <c r="M10" s="333"/>
      <c r="N10" s="334"/>
      <c r="O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</row>
    <row r="11" spans="1:39" ht="15" thickBot="1" x14ac:dyDescent="0.25">
      <c r="A11" s="295" t="s">
        <v>156</v>
      </c>
      <c r="B11" s="335"/>
      <c r="C11" s="335"/>
      <c r="D11" s="335"/>
      <c r="E11" s="335"/>
      <c r="F11" s="335"/>
      <c r="G11" s="335"/>
      <c r="H11" s="336"/>
      <c r="J11" s="150" t="s">
        <v>157</v>
      </c>
      <c r="K11" s="330"/>
      <c r="L11" s="330"/>
      <c r="M11" s="330"/>
      <c r="N11" s="337">
        <v>45077</v>
      </c>
      <c r="O11" s="338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</row>
    <row r="12" spans="1:39" x14ac:dyDescent="0.2">
      <c r="A12" s="150"/>
      <c r="B12" s="330"/>
      <c r="C12" s="330"/>
      <c r="D12" s="330"/>
      <c r="E12" s="330"/>
      <c r="F12" s="330"/>
      <c r="G12" s="330"/>
      <c r="H12" s="339"/>
      <c r="J12" s="340" t="s">
        <v>158</v>
      </c>
      <c r="L12" s="330"/>
      <c r="M12" s="330"/>
      <c r="N12" s="341">
        <v>0</v>
      </c>
      <c r="O12" s="342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</row>
    <row r="13" spans="1:39" x14ac:dyDescent="0.2">
      <c r="A13" s="340"/>
      <c r="B13" s="330" t="s">
        <v>159</v>
      </c>
      <c r="C13" s="330"/>
      <c r="D13" s="330"/>
      <c r="E13" s="330"/>
      <c r="F13" s="330"/>
      <c r="G13" s="330"/>
      <c r="H13" s="341">
        <v>925728.49999999988</v>
      </c>
      <c r="J13" s="340" t="s">
        <v>160</v>
      </c>
      <c r="L13" s="330"/>
      <c r="M13" s="330"/>
      <c r="N13" s="341">
        <v>15421.66</v>
      </c>
      <c r="O13" s="342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</row>
    <row r="14" spans="1:39" x14ac:dyDescent="0.2">
      <c r="A14" s="340"/>
      <c r="B14" s="330" t="s">
        <v>161</v>
      </c>
      <c r="C14" s="330"/>
      <c r="D14" s="330"/>
      <c r="E14" s="330"/>
      <c r="F14" s="343"/>
      <c r="G14" s="330"/>
      <c r="H14" s="344">
        <v>0</v>
      </c>
      <c r="J14" s="340" t="s">
        <v>162</v>
      </c>
      <c r="L14" s="330"/>
      <c r="M14" s="330"/>
      <c r="N14" s="341">
        <v>2289.39</v>
      </c>
      <c r="O14" s="342"/>
      <c r="P14" s="345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</row>
    <row r="15" spans="1:39" x14ac:dyDescent="0.2">
      <c r="A15" s="340"/>
      <c r="B15" s="330" t="s">
        <v>68</v>
      </c>
      <c r="C15" s="330"/>
      <c r="D15" s="330"/>
      <c r="E15" s="330"/>
      <c r="F15" s="330"/>
      <c r="G15" s="330"/>
      <c r="H15" s="344"/>
      <c r="J15" s="36" t="s">
        <v>163</v>
      </c>
      <c r="L15" s="330"/>
      <c r="M15" s="330"/>
      <c r="N15" s="341">
        <v>30339.91</v>
      </c>
      <c r="O15" s="342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</row>
    <row r="16" spans="1:39" x14ac:dyDescent="0.2">
      <c r="A16" s="340"/>
      <c r="B16" s="330"/>
      <c r="C16" s="330" t="s">
        <v>164</v>
      </c>
      <c r="D16" s="330"/>
      <c r="E16" s="330"/>
      <c r="F16" s="330"/>
      <c r="G16" s="330"/>
      <c r="H16" s="341">
        <v>0</v>
      </c>
      <c r="J16" s="36" t="s">
        <v>165</v>
      </c>
      <c r="L16" s="330"/>
      <c r="M16" s="330"/>
      <c r="N16" s="346">
        <v>0</v>
      </c>
      <c r="O16" s="183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</row>
    <row r="17" spans="1:39" ht="13.5" thickBot="1" x14ac:dyDescent="0.25">
      <c r="A17" s="340"/>
      <c r="B17" s="330" t="s">
        <v>166</v>
      </c>
      <c r="C17" s="330"/>
      <c r="D17" s="330"/>
      <c r="E17" s="330"/>
      <c r="F17" s="330"/>
      <c r="G17" s="330"/>
      <c r="H17" s="341">
        <v>9504.01</v>
      </c>
      <c r="J17" s="347"/>
      <c r="K17" s="304" t="s">
        <v>167</v>
      </c>
      <c r="L17" s="348"/>
      <c r="M17" s="348"/>
      <c r="N17" s="349">
        <v>48050.96</v>
      </c>
      <c r="O17" s="183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</row>
    <row r="18" spans="1:39" x14ac:dyDescent="0.2">
      <c r="A18" s="340"/>
      <c r="B18" s="330" t="s">
        <v>168</v>
      </c>
      <c r="C18" s="330"/>
      <c r="D18" s="330"/>
      <c r="E18" s="330"/>
      <c r="F18" s="330"/>
      <c r="G18" s="330"/>
      <c r="H18" s="344">
        <v>0</v>
      </c>
      <c r="O18" s="342"/>
      <c r="S18" s="330"/>
      <c r="T18" s="330"/>
      <c r="U18" s="330"/>
      <c r="V18" s="330"/>
      <c r="W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</row>
    <row r="19" spans="1:39" x14ac:dyDescent="0.2">
      <c r="A19" s="340"/>
      <c r="B19" s="25" t="s">
        <v>169</v>
      </c>
      <c r="C19" s="330"/>
      <c r="D19" s="330"/>
      <c r="E19" s="330"/>
      <c r="F19" s="330"/>
      <c r="G19" s="330"/>
      <c r="H19" s="344"/>
      <c r="O19" s="183"/>
      <c r="S19" s="330"/>
      <c r="T19" s="330"/>
      <c r="U19" s="330"/>
      <c r="V19" s="330"/>
      <c r="W19" s="350"/>
      <c r="X19" s="351"/>
      <c r="Y19" s="351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</row>
    <row r="20" spans="1:39" x14ac:dyDescent="0.2">
      <c r="A20" s="340"/>
      <c r="B20" s="330" t="s">
        <v>170</v>
      </c>
      <c r="C20" s="330"/>
      <c r="D20" s="330"/>
      <c r="E20" s="330"/>
      <c r="F20" s="330"/>
      <c r="G20" s="330"/>
      <c r="H20" s="341">
        <v>146791.13</v>
      </c>
      <c r="O20" s="342"/>
      <c r="Q20" s="352"/>
      <c r="S20" s="330"/>
      <c r="T20" s="330"/>
      <c r="U20" s="330"/>
      <c r="V20" s="330"/>
      <c r="W20" s="350"/>
      <c r="X20" s="351"/>
      <c r="Y20" s="351"/>
      <c r="Z20" s="351"/>
      <c r="AA20" s="351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</row>
    <row r="21" spans="1:39" x14ac:dyDescent="0.2">
      <c r="A21" s="340"/>
      <c r="B21" s="25" t="s">
        <v>171</v>
      </c>
      <c r="C21" s="330"/>
      <c r="D21" s="330"/>
      <c r="E21" s="330"/>
      <c r="F21" s="330"/>
      <c r="G21" s="330"/>
      <c r="H21" s="344"/>
      <c r="N21" s="352"/>
      <c r="R21" s="181"/>
      <c r="S21" s="330"/>
      <c r="T21" s="330"/>
      <c r="U21" s="330"/>
      <c r="V21" s="330"/>
      <c r="W21" s="350"/>
      <c r="X21" s="351"/>
      <c r="Y21" s="351"/>
      <c r="Z21" s="351"/>
      <c r="AA21" s="351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</row>
    <row r="22" spans="1:39" ht="13.5" thickBot="1" x14ac:dyDescent="0.25">
      <c r="A22" s="340"/>
      <c r="B22" s="330" t="s">
        <v>172</v>
      </c>
      <c r="C22" s="330"/>
      <c r="D22" s="330"/>
      <c r="E22" s="330"/>
      <c r="F22" s="330"/>
      <c r="G22" s="330"/>
      <c r="H22" s="344">
        <v>0</v>
      </c>
      <c r="N22" s="352"/>
      <c r="P22" s="2"/>
      <c r="S22" s="330"/>
      <c r="T22" s="330"/>
      <c r="U22" s="330"/>
      <c r="V22" s="330"/>
      <c r="W22" s="350"/>
      <c r="X22" s="351"/>
      <c r="Y22" s="351"/>
      <c r="Z22" s="351"/>
      <c r="AA22" s="351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</row>
    <row r="23" spans="1:39" x14ac:dyDescent="0.2">
      <c r="A23" s="340"/>
      <c r="B23" s="330" t="s">
        <v>173</v>
      </c>
      <c r="C23" s="330"/>
      <c r="D23" s="330"/>
      <c r="E23" s="330"/>
      <c r="F23" s="330"/>
      <c r="G23" s="330"/>
      <c r="H23" s="344"/>
      <c r="J23" s="332" t="s">
        <v>174</v>
      </c>
      <c r="K23" s="333"/>
      <c r="L23" s="333"/>
      <c r="M23" s="333"/>
      <c r="N23" s="353">
        <v>45077</v>
      </c>
      <c r="O23" s="318"/>
      <c r="S23" s="330"/>
      <c r="T23" s="330"/>
      <c r="U23" s="134"/>
      <c r="V23" s="330"/>
      <c r="W23" s="350"/>
      <c r="X23" s="351"/>
      <c r="Y23" s="351"/>
      <c r="Z23" s="351"/>
      <c r="AA23" s="351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</row>
    <row r="24" spans="1:39" x14ac:dyDescent="0.2">
      <c r="A24" s="340"/>
      <c r="B24" s="330" t="s">
        <v>175</v>
      </c>
      <c r="C24" s="330"/>
      <c r="D24" s="330"/>
      <c r="E24" s="330"/>
      <c r="F24" s="330"/>
      <c r="G24" s="330"/>
      <c r="H24" s="344"/>
      <c r="J24" s="340"/>
      <c r="K24" s="330"/>
      <c r="L24" s="330"/>
      <c r="M24" s="330"/>
      <c r="N24" s="354"/>
      <c r="P24" s="355"/>
      <c r="S24" s="330"/>
      <c r="T24" s="330"/>
      <c r="U24" s="330"/>
      <c r="V24" s="330"/>
      <c r="W24" s="350"/>
      <c r="X24" s="351"/>
      <c r="Y24" s="351"/>
      <c r="Z24" s="351"/>
      <c r="AA24" s="351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</row>
    <row r="25" spans="1:39" x14ac:dyDescent="0.2">
      <c r="A25" s="340"/>
      <c r="B25" s="330" t="s">
        <v>176</v>
      </c>
      <c r="C25" s="330"/>
      <c r="D25" s="330"/>
      <c r="E25" s="330"/>
      <c r="F25" s="330"/>
      <c r="G25" s="330"/>
      <c r="H25" s="341"/>
      <c r="J25" s="340" t="s">
        <v>177</v>
      </c>
      <c r="K25" s="330"/>
      <c r="L25" s="330"/>
      <c r="M25" s="330"/>
      <c r="N25" s="356">
        <v>243089.17</v>
      </c>
      <c r="S25" s="330"/>
      <c r="T25" s="330"/>
      <c r="U25" s="330"/>
      <c r="V25" s="330"/>
      <c r="W25" s="350"/>
      <c r="X25" s="351"/>
      <c r="Y25" s="351"/>
      <c r="Z25" s="351"/>
      <c r="AA25" s="351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</row>
    <row r="26" spans="1:39" x14ac:dyDescent="0.2">
      <c r="A26" s="340"/>
      <c r="B26" s="330" t="s">
        <v>178</v>
      </c>
      <c r="C26" s="330"/>
      <c r="D26" s="330"/>
      <c r="E26" s="330"/>
      <c r="F26" s="330"/>
      <c r="G26" s="330"/>
      <c r="H26" s="341"/>
      <c r="J26" s="340" t="s">
        <v>179</v>
      </c>
      <c r="K26" s="330"/>
      <c r="L26" s="330"/>
      <c r="M26" s="330"/>
      <c r="N26" s="357">
        <v>96453432.629999995</v>
      </c>
      <c r="O26" s="358"/>
      <c r="Q26" s="2"/>
      <c r="S26" s="359"/>
      <c r="T26" s="330"/>
      <c r="U26" s="330"/>
      <c r="V26" s="330"/>
      <c r="W26" s="350"/>
      <c r="X26" s="351"/>
      <c r="Y26" s="351"/>
      <c r="Z26" s="351"/>
      <c r="AA26" s="351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</row>
    <row r="27" spans="1:39" x14ac:dyDescent="0.2">
      <c r="A27" s="340"/>
      <c r="B27" s="330" t="s">
        <v>180</v>
      </c>
      <c r="C27" s="330"/>
      <c r="D27" s="330"/>
      <c r="E27" s="330"/>
      <c r="F27" s="330"/>
      <c r="G27" s="330"/>
      <c r="H27" s="344"/>
      <c r="J27" s="36" t="s">
        <v>181</v>
      </c>
      <c r="K27" s="330"/>
      <c r="L27" s="330"/>
      <c r="M27" s="330"/>
      <c r="N27" s="360">
        <v>0.20487209362527781</v>
      </c>
      <c r="O27" s="361"/>
      <c r="Q27" s="2"/>
      <c r="S27" s="355"/>
      <c r="T27" s="330"/>
      <c r="U27" s="330"/>
      <c r="V27" s="330"/>
      <c r="W27" s="350"/>
      <c r="X27" s="351"/>
      <c r="Y27" s="351"/>
      <c r="Z27" s="351"/>
      <c r="AA27" s="351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</row>
    <row r="28" spans="1:39" x14ac:dyDescent="0.2">
      <c r="A28" s="340"/>
      <c r="B28" s="330"/>
      <c r="C28" s="330"/>
      <c r="D28" s="330"/>
      <c r="E28" s="330"/>
      <c r="F28" s="330"/>
      <c r="G28" s="330"/>
      <c r="H28" s="362"/>
      <c r="J28" s="36" t="s">
        <v>182</v>
      </c>
      <c r="K28" s="330"/>
      <c r="L28" s="330"/>
      <c r="M28" s="330"/>
      <c r="N28" s="363">
        <v>1.7403476474849329</v>
      </c>
      <c r="O28" s="361"/>
      <c r="Q28" s="2"/>
      <c r="W28" s="350"/>
      <c r="X28" s="361"/>
      <c r="Y28" s="361"/>
      <c r="Z28" s="351"/>
      <c r="AA28" s="351"/>
    </row>
    <row r="29" spans="1:39" x14ac:dyDescent="0.2">
      <c r="A29" s="340"/>
      <c r="B29" s="330"/>
      <c r="C29" s="134" t="s">
        <v>183</v>
      </c>
      <c r="D29" s="330"/>
      <c r="E29" s="330"/>
      <c r="F29" s="330"/>
      <c r="G29" s="330"/>
      <c r="H29" s="364">
        <v>1082023.6399999999</v>
      </c>
      <c r="I29" s="352"/>
      <c r="J29" s="340"/>
      <c r="K29" s="330"/>
      <c r="L29" s="330"/>
      <c r="M29" s="330"/>
      <c r="N29" s="357"/>
      <c r="O29" s="361"/>
      <c r="Q29" s="2"/>
      <c r="R29" s="2"/>
      <c r="W29" s="350"/>
      <c r="X29" s="361"/>
      <c r="Y29" s="361"/>
      <c r="Z29" s="351"/>
      <c r="AA29" s="351"/>
    </row>
    <row r="30" spans="1:39" ht="13.5" thickBot="1" x14ac:dyDescent="0.25">
      <c r="A30" s="340"/>
      <c r="B30" s="330"/>
      <c r="C30" s="134"/>
      <c r="D30" s="330"/>
      <c r="E30" s="330"/>
      <c r="F30" s="330"/>
      <c r="G30" s="330"/>
      <c r="H30" s="362"/>
      <c r="J30" s="340" t="s">
        <v>184</v>
      </c>
      <c r="K30" s="330"/>
      <c r="L30" s="330"/>
      <c r="M30" s="330"/>
      <c r="N30" s="356">
        <v>146791.13</v>
      </c>
      <c r="O30" s="361"/>
      <c r="Q30" s="2"/>
      <c r="X30" s="361"/>
      <c r="Y30" s="361"/>
    </row>
    <row r="31" spans="1:39" x14ac:dyDescent="0.2">
      <c r="A31" s="365" t="s">
        <v>185</v>
      </c>
      <c r="B31" s="366"/>
      <c r="C31" s="367"/>
      <c r="D31" s="366"/>
      <c r="E31" s="366"/>
      <c r="F31" s="366"/>
      <c r="G31" s="366"/>
      <c r="H31" s="368"/>
      <c r="J31" s="340" t="s">
        <v>186</v>
      </c>
      <c r="K31" s="330"/>
      <c r="L31" s="330"/>
      <c r="M31" s="330"/>
      <c r="N31" s="357">
        <v>0</v>
      </c>
      <c r="O31" s="361"/>
    </row>
    <row r="32" spans="1:39" ht="14.25" x14ac:dyDescent="0.2">
      <c r="A32" s="92"/>
      <c r="B32" s="310"/>
      <c r="C32" s="310"/>
      <c r="D32" s="310"/>
      <c r="E32" s="310"/>
      <c r="F32" s="310"/>
      <c r="G32" s="310"/>
      <c r="H32" s="369"/>
      <c r="J32" s="36" t="s">
        <v>187</v>
      </c>
      <c r="K32" s="330"/>
      <c r="L32" s="330"/>
      <c r="M32" s="330"/>
      <c r="N32" s="356">
        <v>98984933.957900003</v>
      </c>
      <c r="O32" s="361"/>
      <c r="Q32" s="2"/>
    </row>
    <row r="33" spans="1:19" ht="15" thickBot="1" x14ac:dyDescent="0.25">
      <c r="A33" s="98"/>
      <c r="B33" s="370"/>
      <c r="C33" s="370"/>
      <c r="D33" s="370"/>
      <c r="E33" s="370"/>
      <c r="F33" s="370"/>
      <c r="G33" s="371"/>
      <c r="H33" s="372"/>
      <c r="J33" s="36" t="s">
        <v>188</v>
      </c>
      <c r="K33" s="25"/>
      <c r="L33" s="25"/>
      <c r="M33" s="25"/>
      <c r="N33" s="363">
        <v>1.0262458396645247</v>
      </c>
      <c r="O33" s="361"/>
      <c r="P33" s="269"/>
      <c r="Q33" s="120"/>
    </row>
    <row r="34" spans="1:19" s="311" customFormat="1" x14ac:dyDescent="0.2">
      <c r="A34" s="95"/>
      <c r="B34" s="310"/>
      <c r="C34" s="310"/>
      <c r="D34" s="310"/>
      <c r="E34" s="310"/>
      <c r="F34" s="310"/>
      <c r="G34" s="310"/>
      <c r="H34" s="310"/>
      <c r="J34" s="36" t="s">
        <v>189</v>
      </c>
      <c r="K34" s="25"/>
      <c r="L34" s="25"/>
      <c r="M34" s="25"/>
      <c r="N34" s="363">
        <v>-5.3770401210245181E-3</v>
      </c>
      <c r="O34" s="373"/>
      <c r="P34" s="361"/>
      <c r="Q34" s="374"/>
      <c r="R34" s="2"/>
    </row>
    <row r="35" spans="1:19" s="311" customFormat="1" ht="13.5" thickBot="1" x14ac:dyDescent="0.25">
      <c r="G35" s="375"/>
      <c r="J35" s="376" t="s">
        <v>190</v>
      </c>
      <c r="K35" s="377"/>
      <c r="L35" s="377"/>
      <c r="M35" s="377"/>
      <c r="N35" s="378">
        <v>0</v>
      </c>
      <c r="O35" s="379"/>
      <c r="Q35" s="374"/>
      <c r="R35" s="2"/>
    </row>
    <row r="36" spans="1:19" s="311" customFormat="1" x14ac:dyDescent="0.2">
      <c r="H36" s="380"/>
      <c r="J36" s="381" t="s">
        <v>191</v>
      </c>
      <c r="K36" s="382"/>
      <c r="L36" s="382"/>
      <c r="M36" s="382"/>
      <c r="N36" s="383"/>
      <c r="Q36" s="120"/>
      <c r="R36" s="2"/>
    </row>
    <row r="37" spans="1:19" s="311" customFormat="1" ht="13.5" thickBot="1" x14ac:dyDescent="0.25">
      <c r="H37" s="375"/>
      <c r="J37" s="171" t="s">
        <v>192</v>
      </c>
      <c r="K37" s="172"/>
      <c r="L37" s="172"/>
      <c r="M37" s="172"/>
      <c r="N37" s="173"/>
      <c r="P37" s="384"/>
      <c r="Q37" s="183"/>
      <c r="R37" s="2"/>
    </row>
    <row r="38" spans="1:19" s="311" customFormat="1" x14ac:dyDescent="0.2">
      <c r="J38" s="95"/>
      <c r="K38" s="134"/>
      <c r="L38" s="330"/>
      <c r="M38" s="330"/>
      <c r="N38" s="330"/>
      <c r="P38" s="330"/>
      <c r="Q38" s="183"/>
      <c r="R38" s="2"/>
      <c r="S38" s="375"/>
    </row>
    <row r="39" spans="1:19" ht="13.5" thickBot="1" x14ac:dyDescent="0.25"/>
    <row r="40" spans="1:19" ht="15.75" thickBot="1" x14ac:dyDescent="0.3">
      <c r="A40" s="385" t="s">
        <v>193</v>
      </c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6"/>
      <c r="O40" s="330"/>
      <c r="R40" s="352"/>
    </row>
    <row r="41" spans="1:19" ht="15.75" thickBot="1" x14ac:dyDescent="0.3">
      <c r="A41" s="331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11"/>
      <c r="R41" s="345"/>
    </row>
    <row r="42" spans="1:19" x14ac:dyDescent="0.2">
      <c r="A42" s="386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4"/>
      <c r="O42" s="330"/>
      <c r="P42" s="387"/>
      <c r="Q42" s="388"/>
      <c r="R42" s="2"/>
      <c r="S42" s="352"/>
    </row>
    <row r="43" spans="1:19" x14ac:dyDescent="0.2">
      <c r="A43" s="150" t="s">
        <v>194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89" t="s">
        <v>195</v>
      </c>
      <c r="M43" s="390"/>
      <c r="N43" s="391" t="s">
        <v>196</v>
      </c>
      <c r="O43" s="392"/>
      <c r="P43" s="387"/>
      <c r="Q43" s="388"/>
      <c r="R43" s="352"/>
    </row>
    <row r="44" spans="1:19" x14ac:dyDescent="0.2">
      <c r="A44" s="340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62"/>
      <c r="O44" s="330"/>
      <c r="P44" s="387"/>
    </row>
    <row r="45" spans="1:19" x14ac:dyDescent="0.2">
      <c r="A45" s="340"/>
      <c r="B45" s="134" t="s">
        <v>183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42"/>
      <c r="M45" s="342"/>
      <c r="N45" s="344">
        <v>1082023.6399999999</v>
      </c>
      <c r="O45" s="330"/>
      <c r="P45" s="393"/>
      <c r="Q45" s="387"/>
      <c r="R45" s="394"/>
      <c r="S45" s="387"/>
    </row>
    <row r="46" spans="1:19" x14ac:dyDescent="0.2">
      <c r="A46" s="340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42"/>
      <c r="M46" s="342"/>
      <c r="N46" s="344"/>
      <c r="O46" s="342"/>
      <c r="P46" s="393"/>
      <c r="Q46" s="387"/>
      <c r="R46" s="394"/>
      <c r="S46" s="387"/>
    </row>
    <row r="47" spans="1:19" x14ac:dyDescent="0.2">
      <c r="A47" s="340"/>
      <c r="B47" s="134" t="s">
        <v>197</v>
      </c>
      <c r="C47" s="330"/>
      <c r="D47" s="330"/>
      <c r="E47" s="330"/>
      <c r="F47" s="330"/>
      <c r="G47" s="330"/>
      <c r="H47" s="330"/>
      <c r="I47" s="330"/>
      <c r="J47" s="330"/>
      <c r="K47" s="330"/>
      <c r="L47" s="183">
        <v>30339.91</v>
      </c>
      <c r="M47" s="342"/>
      <c r="N47" s="344">
        <v>1051683.73</v>
      </c>
      <c r="O47" s="342"/>
      <c r="P47" s="387"/>
      <c r="Q47" s="387"/>
      <c r="R47" s="394"/>
      <c r="S47" s="387"/>
    </row>
    <row r="48" spans="1:19" x14ac:dyDescent="0.2">
      <c r="A48" s="340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183"/>
      <c r="M48" s="342"/>
      <c r="N48" s="344"/>
      <c r="O48" s="342"/>
      <c r="P48" s="387"/>
      <c r="Q48" s="393"/>
      <c r="R48" s="394"/>
      <c r="S48" s="387"/>
    </row>
    <row r="49" spans="1:19" x14ac:dyDescent="0.2">
      <c r="A49" s="340"/>
      <c r="B49" s="25" t="s">
        <v>198</v>
      </c>
      <c r="C49" s="330"/>
      <c r="D49" s="330"/>
      <c r="E49" s="330"/>
      <c r="F49" s="330"/>
      <c r="G49" s="330"/>
      <c r="H49" s="330"/>
      <c r="I49" s="330"/>
      <c r="J49" s="330"/>
      <c r="K49" s="330"/>
      <c r="L49" s="183">
        <v>0</v>
      </c>
      <c r="M49" s="342"/>
      <c r="N49" s="344">
        <v>1051683.73</v>
      </c>
      <c r="O49" s="342"/>
      <c r="P49" s="393"/>
      <c r="Q49" s="393"/>
      <c r="R49" s="394"/>
      <c r="S49" s="387"/>
    </row>
    <row r="50" spans="1:19" x14ac:dyDescent="0.2">
      <c r="A50" s="340"/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183"/>
      <c r="M50" s="342"/>
      <c r="N50" s="344"/>
      <c r="O50" s="342"/>
      <c r="P50" s="393"/>
      <c r="Q50" s="387"/>
      <c r="R50" s="394"/>
      <c r="S50" s="387"/>
    </row>
    <row r="51" spans="1:19" x14ac:dyDescent="0.2">
      <c r="A51" s="340"/>
      <c r="B51" s="25" t="s">
        <v>199</v>
      </c>
      <c r="C51" s="330"/>
      <c r="D51" s="330"/>
      <c r="E51" s="330"/>
      <c r="F51" s="330"/>
      <c r="G51" s="330"/>
      <c r="H51" s="330"/>
      <c r="I51" s="330"/>
      <c r="J51" s="330"/>
      <c r="K51" s="330"/>
      <c r="L51" s="183">
        <v>15421.66</v>
      </c>
      <c r="M51" s="342"/>
      <c r="N51" s="344">
        <v>1036262.07</v>
      </c>
      <c r="O51" s="183"/>
      <c r="P51" s="393"/>
      <c r="Q51" s="387"/>
      <c r="R51" s="394"/>
      <c r="S51" s="387"/>
    </row>
    <row r="52" spans="1:19" x14ac:dyDescent="0.2">
      <c r="A52" s="340"/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183"/>
      <c r="M52" s="342"/>
      <c r="N52" s="344"/>
      <c r="O52" s="342"/>
      <c r="P52" s="393"/>
      <c r="Q52" s="393"/>
      <c r="R52" s="394"/>
      <c r="S52" s="387"/>
    </row>
    <row r="53" spans="1:19" x14ac:dyDescent="0.2">
      <c r="A53" s="340"/>
      <c r="B53" s="25" t="s">
        <v>200</v>
      </c>
      <c r="C53" s="330"/>
      <c r="D53" s="330"/>
      <c r="E53" s="330"/>
      <c r="F53" s="330"/>
      <c r="G53" s="330"/>
      <c r="H53" s="330"/>
      <c r="I53" s="330"/>
      <c r="J53" s="330"/>
      <c r="K53" s="330"/>
      <c r="L53" s="183">
        <v>2289.39</v>
      </c>
      <c r="M53" s="342"/>
      <c r="N53" s="344">
        <v>1033972.6799999999</v>
      </c>
      <c r="O53" s="342"/>
      <c r="P53" s="393"/>
      <c r="R53" s="394"/>
      <c r="S53" s="387"/>
    </row>
    <row r="54" spans="1:19" x14ac:dyDescent="0.2">
      <c r="A54" s="340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183"/>
      <c r="M54" s="342"/>
      <c r="N54" s="344"/>
      <c r="O54" s="342"/>
      <c r="P54" s="387"/>
      <c r="Q54" s="393"/>
      <c r="R54" s="394"/>
      <c r="S54" s="387"/>
    </row>
    <row r="55" spans="1:19" x14ac:dyDescent="0.2">
      <c r="A55" s="340"/>
      <c r="B55" s="134" t="s">
        <v>201</v>
      </c>
      <c r="C55" s="330"/>
      <c r="D55" s="330"/>
      <c r="E55" s="330"/>
      <c r="F55" s="330"/>
      <c r="G55" s="330"/>
      <c r="H55" s="330"/>
      <c r="I55" s="330"/>
      <c r="J55" s="330"/>
      <c r="K55" s="330"/>
      <c r="L55" s="183">
        <v>160787.9</v>
      </c>
      <c r="M55" s="342"/>
      <c r="N55" s="344">
        <v>873184.77999999991</v>
      </c>
      <c r="O55" s="342"/>
      <c r="P55" s="393"/>
      <c r="Q55" s="330"/>
      <c r="R55" s="330"/>
      <c r="S55" s="330"/>
    </row>
    <row r="56" spans="1:19" x14ac:dyDescent="0.2">
      <c r="A56" s="340"/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183"/>
      <c r="M56" s="342"/>
      <c r="N56" s="344"/>
      <c r="O56" s="342"/>
      <c r="P56" s="393"/>
      <c r="Q56" s="330"/>
      <c r="R56" s="330"/>
      <c r="S56" s="330"/>
    </row>
    <row r="57" spans="1:19" x14ac:dyDescent="0.2">
      <c r="A57" s="340"/>
      <c r="B57" s="25" t="s">
        <v>202</v>
      </c>
      <c r="C57" s="330"/>
      <c r="D57" s="330"/>
      <c r="E57" s="330"/>
      <c r="F57" s="330"/>
      <c r="G57" s="330"/>
      <c r="H57" s="330"/>
      <c r="I57" s="330"/>
      <c r="J57" s="330"/>
      <c r="K57" s="330"/>
      <c r="L57" s="342">
        <v>70640.53</v>
      </c>
      <c r="M57" s="330"/>
      <c r="N57" s="344">
        <v>802544.24999999988</v>
      </c>
      <c r="P57" s="393"/>
    </row>
    <row r="58" spans="1:19" x14ac:dyDescent="0.2">
      <c r="A58" s="340"/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62"/>
      <c r="P58" s="330"/>
    </row>
    <row r="59" spans="1:19" x14ac:dyDescent="0.2">
      <c r="A59" s="340"/>
      <c r="B59" s="25" t="s">
        <v>203</v>
      </c>
      <c r="C59" s="330"/>
      <c r="D59" s="330"/>
      <c r="E59" s="330"/>
      <c r="F59" s="330"/>
      <c r="G59" s="330"/>
      <c r="H59" s="330"/>
      <c r="I59" s="330"/>
      <c r="J59" s="330"/>
      <c r="K59" s="330"/>
      <c r="L59" s="183">
        <v>0</v>
      </c>
      <c r="M59" s="330"/>
      <c r="N59" s="354">
        <v>802544.24999999988</v>
      </c>
    </row>
    <row r="60" spans="1:19" x14ac:dyDescent="0.2">
      <c r="A60" s="34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62"/>
    </row>
    <row r="61" spans="1:19" x14ac:dyDescent="0.2">
      <c r="A61" s="340"/>
      <c r="B61" s="134" t="s">
        <v>204</v>
      </c>
      <c r="C61" s="330"/>
      <c r="D61" s="330"/>
      <c r="E61" s="330"/>
      <c r="F61" s="330"/>
      <c r="G61" s="330"/>
      <c r="H61" s="330"/>
      <c r="I61" s="330"/>
      <c r="J61" s="330"/>
      <c r="K61" s="330"/>
      <c r="L61" s="355">
        <v>802544.25</v>
      </c>
      <c r="M61" s="330"/>
      <c r="N61" s="354">
        <v>0</v>
      </c>
    </row>
    <row r="62" spans="1:19" x14ac:dyDescent="0.2">
      <c r="A62" s="340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62"/>
    </row>
    <row r="63" spans="1:19" x14ac:dyDescent="0.2">
      <c r="A63" s="340"/>
      <c r="B63" s="134" t="s">
        <v>205</v>
      </c>
      <c r="C63" s="330"/>
      <c r="D63" s="330"/>
      <c r="E63" s="330"/>
      <c r="F63" s="330"/>
      <c r="G63" s="330"/>
      <c r="H63" s="330"/>
      <c r="I63" s="330"/>
      <c r="J63" s="330"/>
      <c r="K63" s="330"/>
      <c r="L63" s="183">
        <v>0</v>
      </c>
      <c r="M63" s="330"/>
      <c r="N63" s="354">
        <v>0</v>
      </c>
    </row>
    <row r="64" spans="1:19" x14ac:dyDescent="0.2">
      <c r="A64" s="340"/>
      <c r="B64" s="134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62"/>
    </row>
    <row r="65" spans="1:23" x14ac:dyDescent="0.2">
      <c r="A65" s="340"/>
      <c r="B65" s="134" t="s">
        <v>206</v>
      </c>
      <c r="C65" s="330"/>
      <c r="D65" s="330"/>
      <c r="E65" s="330"/>
      <c r="F65" s="330"/>
      <c r="G65" s="330"/>
      <c r="H65" s="330"/>
      <c r="I65" s="330"/>
      <c r="J65" s="330"/>
      <c r="K65" s="330"/>
      <c r="L65" s="183">
        <v>0</v>
      </c>
      <c r="M65" s="330"/>
      <c r="N65" s="354">
        <v>0</v>
      </c>
    </row>
    <row r="66" spans="1:23" x14ac:dyDescent="0.2">
      <c r="A66" s="340"/>
      <c r="B66" s="134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62"/>
    </row>
    <row r="67" spans="1:23" x14ac:dyDescent="0.2">
      <c r="A67" s="340"/>
      <c r="B67" s="134" t="s">
        <v>207</v>
      </c>
      <c r="C67" s="330"/>
      <c r="D67" s="330"/>
      <c r="E67" s="330"/>
      <c r="F67" s="330"/>
      <c r="G67" s="330"/>
      <c r="H67" s="330"/>
      <c r="I67" s="330"/>
      <c r="J67" s="330"/>
      <c r="K67" s="330"/>
      <c r="L67" s="183">
        <v>0</v>
      </c>
      <c r="M67" s="330"/>
      <c r="N67" s="354">
        <v>0</v>
      </c>
    </row>
    <row r="68" spans="1:23" x14ac:dyDescent="0.2">
      <c r="A68" s="340"/>
      <c r="B68" s="134"/>
      <c r="C68" s="330"/>
      <c r="D68" s="330"/>
      <c r="E68" s="330"/>
      <c r="F68" s="330"/>
      <c r="G68" s="330"/>
      <c r="H68" s="330"/>
      <c r="I68" s="330"/>
      <c r="J68" s="330"/>
      <c r="K68" s="330"/>
      <c r="L68" s="183"/>
      <c r="M68" s="330"/>
      <c r="N68" s="362"/>
    </row>
    <row r="69" spans="1:23" x14ac:dyDescent="0.2">
      <c r="A69" s="340"/>
      <c r="B69" s="134" t="s">
        <v>208</v>
      </c>
      <c r="C69" s="330"/>
      <c r="D69" s="330"/>
      <c r="E69" s="330"/>
      <c r="F69" s="330"/>
      <c r="G69" s="330"/>
      <c r="H69" s="330"/>
      <c r="I69" s="330"/>
      <c r="J69" s="330"/>
      <c r="K69" s="330"/>
      <c r="L69" s="183">
        <v>0</v>
      </c>
      <c r="M69" s="330"/>
      <c r="N69" s="362"/>
    </row>
    <row r="70" spans="1:23" x14ac:dyDescent="0.2">
      <c r="A70" s="92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62"/>
    </row>
    <row r="71" spans="1:23" ht="13.5" thickBot="1" x14ac:dyDescent="0.25">
      <c r="A71" s="98"/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95"/>
    </row>
    <row r="72" spans="1:23" ht="13.5" thickBot="1" x14ac:dyDescent="0.25">
      <c r="A72" s="340"/>
      <c r="B72" s="134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</row>
    <row r="73" spans="1:23" x14ac:dyDescent="0.2">
      <c r="A73" s="332" t="s">
        <v>209</v>
      </c>
      <c r="B73" s="333"/>
      <c r="C73" s="333"/>
      <c r="D73" s="333"/>
      <c r="E73" s="333"/>
      <c r="F73" s="333"/>
      <c r="G73" s="396" t="s">
        <v>210</v>
      </c>
      <c r="H73" s="396" t="s">
        <v>211</v>
      </c>
      <c r="I73" s="397" t="s">
        <v>212</v>
      </c>
      <c r="J73" s="330"/>
      <c r="K73" s="330"/>
      <c r="L73" s="330"/>
      <c r="M73" s="330"/>
      <c r="N73" s="330"/>
    </row>
    <row r="74" spans="1:23" x14ac:dyDescent="0.2">
      <c r="A74" s="340"/>
      <c r="B74" s="330"/>
      <c r="C74" s="330"/>
      <c r="D74" s="330"/>
      <c r="E74" s="330"/>
      <c r="F74" s="330"/>
      <c r="G74" s="398"/>
      <c r="H74" s="398"/>
      <c r="I74" s="362"/>
      <c r="J74" s="330"/>
      <c r="K74" s="330"/>
      <c r="L74" s="330"/>
      <c r="M74" s="330"/>
      <c r="N74" s="330"/>
    </row>
    <row r="75" spans="1:23" x14ac:dyDescent="0.2">
      <c r="A75" s="340"/>
      <c r="B75" s="330" t="s">
        <v>213</v>
      </c>
      <c r="C75" s="330"/>
      <c r="D75" s="330"/>
      <c r="E75" s="330"/>
      <c r="F75" s="330"/>
      <c r="G75" s="399">
        <v>160787.9</v>
      </c>
      <c r="H75" s="399">
        <v>70640.53</v>
      </c>
      <c r="I75" s="354">
        <v>231428.43</v>
      </c>
      <c r="J75" s="330"/>
      <c r="K75" s="330"/>
      <c r="L75" s="330"/>
      <c r="M75" s="330"/>
      <c r="N75" s="330"/>
    </row>
    <row r="76" spans="1:23" x14ac:dyDescent="0.2">
      <c r="A76" s="340"/>
      <c r="B76" s="330" t="s">
        <v>214</v>
      </c>
      <c r="C76" s="330"/>
      <c r="D76" s="330"/>
      <c r="E76" s="330"/>
      <c r="F76" s="330"/>
      <c r="G76" s="400">
        <v>160787.9</v>
      </c>
      <c r="H76" s="400">
        <v>70640.53</v>
      </c>
      <c r="I76" s="401">
        <v>231428.43</v>
      </c>
      <c r="J76" s="330"/>
      <c r="K76" s="330"/>
      <c r="L76" s="330"/>
      <c r="M76" s="330"/>
      <c r="N76" s="330"/>
    </row>
    <row r="77" spans="1:23" x14ac:dyDescent="0.2">
      <c r="A77" s="340"/>
      <c r="B77" s="330"/>
      <c r="C77" s="25" t="s">
        <v>215</v>
      </c>
      <c r="D77" s="330"/>
      <c r="E77" s="330"/>
      <c r="F77" s="330"/>
      <c r="G77" s="399">
        <v>0</v>
      </c>
      <c r="H77" s="399">
        <v>0</v>
      </c>
      <c r="I77" s="402">
        <v>0</v>
      </c>
      <c r="J77" s="330"/>
      <c r="K77" s="330"/>
      <c r="L77" s="330"/>
      <c r="M77" s="330"/>
      <c r="N77" s="330"/>
    </row>
    <row r="78" spans="1:23" x14ac:dyDescent="0.2">
      <c r="A78" s="340"/>
      <c r="B78" s="330"/>
      <c r="C78" s="330"/>
      <c r="D78" s="330"/>
      <c r="E78" s="330"/>
      <c r="F78" s="330"/>
      <c r="G78" s="398"/>
      <c r="H78" s="398"/>
      <c r="I78" s="362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</row>
    <row r="79" spans="1:23" x14ac:dyDescent="0.2">
      <c r="A79" s="340"/>
      <c r="B79" s="330" t="s">
        <v>216</v>
      </c>
      <c r="C79" s="330"/>
      <c r="D79" s="330"/>
      <c r="E79" s="330"/>
      <c r="F79" s="330"/>
      <c r="G79" s="403">
        <v>0</v>
      </c>
      <c r="H79" s="403">
        <v>0</v>
      </c>
      <c r="I79" s="344">
        <v>0</v>
      </c>
      <c r="J79" s="330"/>
      <c r="K79" s="330"/>
      <c r="L79" s="330"/>
      <c r="M79" s="330"/>
      <c r="N79" s="330"/>
      <c r="O79" s="342"/>
      <c r="P79" s="330"/>
      <c r="Q79" s="11"/>
      <c r="R79" s="11"/>
      <c r="S79" s="11"/>
      <c r="T79" s="330"/>
      <c r="U79" s="330"/>
      <c r="V79" s="330"/>
      <c r="W79" s="330"/>
    </row>
    <row r="80" spans="1:23" x14ac:dyDescent="0.2">
      <c r="A80" s="340"/>
      <c r="B80" s="330" t="s">
        <v>217</v>
      </c>
      <c r="C80" s="330"/>
      <c r="D80" s="330"/>
      <c r="E80" s="330"/>
      <c r="F80" s="330"/>
      <c r="G80" s="405">
        <v>0</v>
      </c>
      <c r="H80" s="405">
        <v>0</v>
      </c>
      <c r="I80" s="406">
        <v>0</v>
      </c>
      <c r="J80" s="330"/>
      <c r="K80" s="330"/>
      <c r="L80" s="355"/>
      <c r="M80" s="330"/>
      <c r="N80" s="330"/>
      <c r="O80" s="342"/>
      <c r="P80" s="25"/>
      <c r="Q80" s="480"/>
      <c r="R80" s="25"/>
      <c r="S80" s="407"/>
      <c r="T80" s="407"/>
      <c r="U80" s="25"/>
      <c r="V80" s="25"/>
      <c r="W80" s="25"/>
    </row>
    <row r="81" spans="1:23" x14ac:dyDescent="0.2">
      <c r="A81" s="340"/>
      <c r="B81" s="330"/>
      <c r="C81" s="330" t="s">
        <v>218</v>
      </c>
      <c r="D81" s="330"/>
      <c r="E81" s="330"/>
      <c r="F81" s="330"/>
      <c r="G81" s="403">
        <v>0</v>
      </c>
      <c r="H81" s="403">
        <v>0</v>
      </c>
      <c r="I81" s="344">
        <v>0</v>
      </c>
      <c r="J81" s="330"/>
      <c r="K81" s="330"/>
      <c r="L81" s="330"/>
      <c r="M81" s="330"/>
      <c r="N81" s="330"/>
      <c r="O81" s="342"/>
      <c r="P81" s="25"/>
      <c r="Q81" s="25"/>
      <c r="R81" s="25"/>
      <c r="S81" s="25"/>
      <c r="T81" s="25"/>
      <c r="U81" s="25"/>
      <c r="V81" s="25"/>
      <c r="W81" s="25"/>
    </row>
    <row r="82" spans="1:23" x14ac:dyDescent="0.2">
      <c r="A82" s="340"/>
      <c r="B82" s="330"/>
      <c r="C82" s="330"/>
      <c r="D82" s="330"/>
      <c r="E82" s="330"/>
      <c r="F82" s="330"/>
      <c r="G82" s="398"/>
      <c r="H82" s="398"/>
      <c r="I82" s="362"/>
      <c r="J82" s="330"/>
      <c r="K82" s="330"/>
      <c r="L82" s="330"/>
      <c r="M82" s="330"/>
      <c r="N82" s="330"/>
      <c r="O82" s="342"/>
      <c r="P82" s="481"/>
      <c r="Q82" s="25"/>
      <c r="R82" s="25"/>
      <c r="S82" s="482"/>
      <c r="T82" s="183"/>
      <c r="U82" s="25"/>
      <c r="V82" s="183"/>
      <c r="W82" s="183"/>
    </row>
    <row r="83" spans="1:23" x14ac:dyDescent="0.2">
      <c r="A83" s="340"/>
      <c r="B83" s="330" t="s">
        <v>219</v>
      </c>
      <c r="C83" s="330"/>
      <c r="D83" s="330"/>
      <c r="E83" s="330"/>
      <c r="F83" s="330"/>
      <c r="G83" s="399">
        <v>802544.25</v>
      </c>
      <c r="H83" s="399">
        <v>0</v>
      </c>
      <c r="I83" s="354">
        <v>802544.25</v>
      </c>
      <c r="J83" s="330"/>
      <c r="K83" s="330"/>
      <c r="L83" s="330"/>
      <c r="M83" s="330"/>
      <c r="N83" s="330"/>
      <c r="O83" s="342"/>
      <c r="P83" s="481"/>
      <c r="Q83" s="25"/>
      <c r="R83" s="25"/>
      <c r="S83" s="482"/>
      <c r="T83" s="183"/>
      <c r="U83" s="25"/>
      <c r="V83" s="183"/>
      <c r="W83" s="25"/>
    </row>
    <row r="84" spans="1:23" x14ac:dyDescent="0.2">
      <c r="A84" s="340"/>
      <c r="B84" s="330" t="s">
        <v>220</v>
      </c>
      <c r="C84" s="330"/>
      <c r="D84" s="330"/>
      <c r="E84" s="330"/>
      <c r="F84" s="330"/>
      <c r="G84" s="400">
        <v>802544.25</v>
      </c>
      <c r="H84" s="400">
        <v>0</v>
      </c>
      <c r="I84" s="406">
        <v>802544.25</v>
      </c>
      <c r="J84" s="330"/>
      <c r="K84" s="330"/>
      <c r="L84" s="330"/>
      <c r="M84" s="330"/>
      <c r="N84" s="330"/>
      <c r="O84" s="342"/>
      <c r="P84" s="481"/>
      <c r="Q84" s="25"/>
      <c r="R84" s="25"/>
      <c r="S84" s="482"/>
      <c r="T84" s="183"/>
      <c r="U84" s="25"/>
      <c r="V84" s="183"/>
      <c r="W84" s="25"/>
    </row>
    <row r="85" spans="1:23" x14ac:dyDescent="0.2">
      <c r="A85" s="340"/>
      <c r="C85" s="25" t="s">
        <v>221</v>
      </c>
      <c r="D85" s="330"/>
      <c r="E85" s="330"/>
      <c r="F85" s="330"/>
      <c r="G85" s="399">
        <v>0</v>
      </c>
      <c r="H85" s="399">
        <v>0</v>
      </c>
      <c r="I85" s="354">
        <v>0</v>
      </c>
      <c r="J85" s="330"/>
      <c r="K85" s="330"/>
      <c r="L85" s="330"/>
      <c r="M85" s="330"/>
      <c r="N85" s="330"/>
      <c r="O85" s="342"/>
      <c r="P85" s="481"/>
      <c r="Q85" s="25"/>
      <c r="R85" s="25"/>
      <c r="S85" s="183"/>
      <c r="T85" s="183"/>
      <c r="U85" s="25"/>
      <c r="V85" s="183"/>
      <c r="W85" s="25"/>
    </row>
    <row r="86" spans="1:23" s="311" customFormat="1" x14ac:dyDescent="0.2">
      <c r="A86" s="340"/>
      <c r="B86" s="330"/>
      <c r="C86" s="330"/>
      <c r="D86" s="330"/>
      <c r="E86" s="330"/>
      <c r="F86" s="330"/>
      <c r="G86" s="398"/>
      <c r="H86" s="398"/>
      <c r="I86" s="362"/>
      <c r="J86" s="310"/>
      <c r="K86" s="310"/>
      <c r="L86" s="310"/>
      <c r="M86" s="310"/>
      <c r="N86" s="310"/>
      <c r="O86" s="342"/>
      <c r="P86" s="25"/>
      <c r="Q86" s="134"/>
      <c r="R86" s="134"/>
      <c r="S86" s="319"/>
      <c r="T86" s="319"/>
      <c r="U86" s="25"/>
      <c r="V86" s="25"/>
      <c r="W86" s="25"/>
    </row>
    <row r="87" spans="1:23" x14ac:dyDescent="0.2">
      <c r="A87" s="340"/>
      <c r="B87" s="330"/>
      <c r="C87" s="134" t="s">
        <v>222</v>
      </c>
      <c r="D87" s="330"/>
      <c r="E87" s="330"/>
      <c r="F87" s="330"/>
      <c r="G87" s="399">
        <v>963332.15</v>
      </c>
      <c r="H87" s="399">
        <v>70640.53</v>
      </c>
      <c r="I87" s="354">
        <v>1033972.6799999999</v>
      </c>
      <c r="J87" s="330"/>
      <c r="K87" s="330"/>
      <c r="L87" s="330"/>
      <c r="M87" s="330"/>
      <c r="N87" s="330"/>
      <c r="O87" s="342"/>
      <c r="P87" s="481"/>
      <c r="Q87" s="25"/>
      <c r="R87" s="25"/>
      <c r="S87" s="183"/>
      <c r="T87" s="183"/>
      <c r="U87" s="25"/>
      <c r="V87" s="25"/>
      <c r="W87" s="25"/>
    </row>
    <row r="88" spans="1:23" x14ac:dyDescent="0.2">
      <c r="A88" s="340"/>
      <c r="B88" s="330"/>
      <c r="C88" s="330"/>
      <c r="D88" s="330"/>
      <c r="E88" s="330"/>
      <c r="F88" s="330"/>
      <c r="G88" s="398"/>
      <c r="H88" s="398"/>
      <c r="I88" s="362"/>
      <c r="J88" s="330"/>
      <c r="K88" s="330"/>
      <c r="L88" s="330"/>
      <c r="M88" s="330"/>
      <c r="N88" s="330"/>
      <c r="O88" s="342"/>
      <c r="P88" s="481"/>
      <c r="Q88" s="25"/>
      <c r="R88" s="25"/>
      <c r="S88" s="183"/>
      <c r="T88" s="183"/>
      <c r="U88" s="25"/>
      <c r="V88" s="25"/>
      <c r="W88" s="25"/>
    </row>
    <row r="89" spans="1:23" ht="13.5" thickBot="1" x14ac:dyDescent="0.25">
      <c r="A89" s="347"/>
      <c r="B89" s="348"/>
      <c r="C89" s="348"/>
      <c r="D89" s="348"/>
      <c r="E89" s="348"/>
      <c r="F89" s="348"/>
      <c r="G89" s="408"/>
      <c r="H89" s="408"/>
      <c r="I89" s="395"/>
      <c r="O89" s="342"/>
      <c r="P89" s="481"/>
      <c r="Q89" s="25"/>
      <c r="R89" s="25"/>
      <c r="S89" s="183"/>
      <c r="T89" s="183"/>
      <c r="U89" s="25"/>
      <c r="V89" s="25"/>
      <c r="W89" s="25"/>
    </row>
    <row r="90" spans="1:23" x14ac:dyDescent="0.2">
      <c r="O90" s="342"/>
      <c r="P90" s="25"/>
      <c r="Q90" s="134"/>
      <c r="R90" s="134"/>
      <c r="S90" s="319"/>
      <c r="T90" s="319"/>
      <c r="U90" s="25"/>
      <c r="V90" s="25"/>
      <c r="W90" s="25"/>
    </row>
    <row r="91" spans="1:23" x14ac:dyDescent="0.2">
      <c r="O91" s="342"/>
      <c r="P91" s="25"/>
      <c r="Q91" s="25"/>
      <c r="R91" s="25"/>
      <c r="S91" s="183"/>
      <c r="T91" s="183"/>
      <c r="U91" s="25"/>
      <c r="V91" s="25"/>
      <c r="W91" s="25"/>
    </row>
    <row r="92" spans="1:23" x14ac:dyDescent="0.2">
      <c r="O92" s="342"/>
      <c r="P92" s="25"/>
      <c r="Q92" s="134"/>
      <c r="R92" s="134"/>
      <c r="S92" s="319"/>
      <c r="T92" s="319"/>
      <c r="U92" s="25"/>
      <c r="V92" s="25"/>
      <c r="W92" s="25"/>
    </row>
    <row r="93" spans="1:23" x14ac:dyDescent="0.2">
      <c r="O93" s="342"/>
      <c r="P93" s="25"/>
      <c r="Q93" s="25"/>
      <c r="R93" s="25"/>
      <c r="S93" s="25"/>
      <c r="T93" s="183"/>
      <c r="U93" s="25"/>
      <c r="V93" s="25"/>
      <c r="W93" s="25"/>
    </row>
    <row r="94" spans="1:23" x14ac:dyDescent="0.2">
      <c r="O94" s="342"/>
      <c r="P94" s="25"/>
      <c r="Q94" s="25"/>
      <c r="R94" s="25"/>
      <c r="S94" s="25"/>
      <c r="T94" s="183"/>
      <c r="U94" s="25"/>
      <c r="V94" s="25"/>
      <c r="W94" s="25"/>
    </row>
    <row r="95" spans="1:23" x14ac:dyDescent="0.2">
      <c r="O95" s="330"/>
      <c r="P95" s="310"/>
      <c r="Q95" s="330"/>
      <c r="R95" s="330"/>
      <c r="S95" s="330"/>
      <c r="T95" s="330"/>
      <c r="U95" s="330"/>
      <c r="V95" s="310"/>
      <c r="W95" s="310"/>
    </row>
    <row r="96" spans="1:23" x14ac:dyDescent="0.2">
      <c r="O96" s="330"/>
      <c r="P96" s="330"/>
      <c r="Q96" s="310"/>
      <c r="R96" s="310"/>
      <c r="S96" s="310"/>
      <c r="T96" s="311"/>
      <c r="U96" s="311"/>
    </row>
    <row r="97" spans="15:19" x14ac:dyDescent="0.2">
      <c r="O97" s="330"/>
      <c r="P97" s="11"/>
      <c r="Q97" s="11"/>
      <c r="R97" s="11"/>
      <c r="S97" s="330"/>
    </row>
    <row r="98" spans="15:19" x14ac:dyDescent="0.2">
      <c r="O98" s="330"/>
      <c r="P98" s="25"/>
      <c r="Q98" s="25"/>
      <c r="R98" s="330"/>
      <c r="S98" s="330"/>
    </row>
    <row r="99" spans="15:19" x14ac:dyDescent="0.2">
      <c r="O99" s="330"/>
      <c r="P99" s="330"/>
      <c r="Q99" s="483"/>
      <c r="R99" s="330"/>
      <c r="S99" s="330"/>
    </row>
    <row r="100" spans="15:19" x14ac:dyDescent="0.2">
      <c r="O100" s="210"/>
      <c r="P100" s="183"/>
      <c r="Q100" s="183"/>
      <c r="R100" s="330"/>
      <c r="S100" s="330"/>
    </row>
    <row r="101" spans="15:19" x14ac:dyDescent="0.2">
      <c r="O101" s="350"/>
      <c r="P101" s="183"/>
      <c r="Q101" s="183"/>
      <c r="R101" s="330"/>
      <c r="S101" s="330"/>
    </row>
    <row r="102" spans="15:19" x14ac:dyDescent="0.2">
      <c r="O102" s="350"/>
      <c r="P102" s="183"/>
      <c r="Q102" s="183"/>
      <c r="R102" s="330"/>
      <c r="S102" s="330"/>
    </row>
    <row r="103" spans="15:19" x14ac:dyDescent="0.2">
      <c r="O103" s="330"/>
      <c r="P103" s="355"/>
      <c r="Q103" s="355"/>
      <c r="R103" s="330"/>
      <c r="S103" s="330"/>
    </row>
    <row r="104" spans="15:19" x14ac:dyDescent="0.2">
      <c r="O104" s="355"/>
      <c r="P104" s="355"/>
      <c r="Q104" s="355"/>
      <c r="R104" s="355"/>
      <c r="S104" s="330"/>
    </row>
    <row r="105" spans="15:19" x14ac:dyDescent="0.2">
      <c r="O105" s="330"/>
      <c r="P105" s="330"/>
      <c r="Q105" s="330"/>
      <c r="R105" s="330"/>
      <c r="S105" s="330"/>
    </row>
    <row r="106" spans="15:19" x14ac:dyDescent="0.2">
      <c r="O106" s="330"/>
      <c r="P106" s="330"/>
      <c r="Q106" s="330"/>
      <c r="R106" s="330"/>
      <c r="S106" s="330"/>
    </row>
    <row r="107" spans="15:19" x14ac:dyDescent="0.2">
      <c r="O107" s="330"/>
      <c r="P107" s="330"/>
      <c r="Q107" s="330"/>
      <c r="R107" s="330"/>
      <c r="S107" s="330"/>
    </row>
    <row r="108" spans="15:19" x14ac:dyDescent="0.2">
      <c r="O108" s="330"/>
      <c r="P108" s="330"/>
      <c r="Q108" s="330"/>
      <c r="R108" s="330"/>
      <c r="S108" s="330"/>
    </row>
    <row r="109" spans="15:19" x14ac:dyDescent="0.2">
      <c r="O109" s="330"/>
      <c r="P109" s="330"/>
      <c r="Q109" s="330"/>
      <c r="R109" s="330"/>
      <c r="S109" s="330"/>
    </row>
    <row r="110" spans="15:19" x14ac:dyDescent="0.2">
      <c r="O110" s="330"/>
      <c r="P110" s="330"/>
      <c r="Q110" s="330"/>
      <c r="R110" s="330"/>
      <c r="S110" s="330"/>
    </row>
    <row r="235" spans="4:5" x14ac:dyDescent="0.2">
      <c r="D235" s="410"/>
      <c r="E235" s="410"/>
    </row>
    <row r="236" spans="4:5" x14ac:dyDescent="0.2">
      <c r="D236" s="410"/>
      <c r="E236" s="410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324" customWidth="1"/>
    <col min="2" max="2" width="18.5703125" style="324" customWidth="1"/>
    <col min="3" max="3" width="9.140625" style="324"/>
    <col min="4" max="5" width="16.140625" style="324" bestFit="1" customWidth="1"/>
    <col min="6" max="6" width="9.140625" style="324"/>
    <col min="7" max="7" width="11.42578125" style="324" customWidth="1"/>
    <col min="8" max="9" width="9.140625" style="324"/>
    <col min="10" max="10" width="13.5703125" style="324" customWidth="1"/>
    <col min="11" max="16384" width="9.140625" style="324"/>
  </cols>
  <sheetData>
    <row r="1" spans="1:11" x14ac:dyDescent="0.2">
      <c r="A1" s="411" t="s">
        <v>223</v>
      </c>
      <c r="B1" s="412"/>
    </row>
    <row r="2" spans="1:11" x14ac:dyDescent="0.2">
      <c r="A2" s="411" t="s">
        <v>224</v>
      </c>
      <c r="B2" s="412"/>
    </row>
    <row r="3" spans="1:11" x14ac:dyDescent="0.2">
      <c r="A3" s="413">
        <f>+'ESA FFELP(3)'!D7</f>
        <v>45077</v>
      </c>
      <c r="B3" s="412"/>
    </row>
    <row r="4" spans="1:11" x14ac:dyDescent="0.2">
      <c r="A4" s="411" t="s">
        <v>225</v>
      </c>
      <c r="B4" s="412"/>
    </row>
    <row r="7" spans="1:11" x14ac:dyDescent="0.2">
      <c r="A7" s="414" t="s">
        <v>226</v>
      </c>
    </row>
    <row r="9" spans="1:11" x14ac:dyDescent="0.2">
      <c r="A9" s="415" t="s">
        <v>227</v>
      </c>
      <c r="B9" s="416">
        <v>1775113.38</v>
      </c>
      <c r="C9" s="417"/>
    </row>
    <row r="10" spans="1:11" ht="18" x14ac:dyDescent="0.25">
      <c r="A10" s="415" t="s">
        <v>228</v>
      </c>
      <c r="B10" s="418"/>
      <c r="C10" s="417"/>
      <c r="I10" s="419"/>
      <c r="J10" s="419"/>
      <c r="K10" s="419"/>
    </row>
    <row r="11" spans="1:11" ht="18" x14ac:dyDescent="0.25">
      <c r="A11" s="415" t="s">
        <v>229</v>
      </c>
      <c r="B11" s="420">
        <v>0</v>
      </c>
      <c r="C11" s="417"/>
      <c r="I11" s="419"/>
      <c r="J11" s="419"/>
      <c r="K11" s="419"/>
    </row>
    <row r="12" spans="1:11" x14ac:dyDescent="0.2">
      <c r="A12" s="415" t="s">
        <v>230</v>
      </c>
      <c r="B12" s="420">
        <v>54945278.93</v>
      </c>
      <c r="C12" s="417"/>
      <c r="D12" s="421"/>
      <c r="E12" s="422"/>
      <c r="F12" s="423"/>
    </row>
    <row r="13" spans="1:11" x14ac:dyDescent="0.2">
      <c r="A13" s="415" t="s">
        <v>231</v>
      </c>
      <c r="B13" s="420">
        <v>-1963562.46</v>
      </c>
      <c r="C13" s="417"/>
    </row>
    <row r="14" spans="1:11" x14ac:dyDescent="0.2">
      <c r="A14" s="415" t="s">
        <v>232</v>
      </c>
      <c r="B14" s="424">
        <f>SUM(B12:B13)</f>
        <v>52981716.469999999</v>
      </c>
      <c r="C14" s="417"/>
      <c r="D14" s="422"/>
    </row>
    <row r="15" spans="1:11" x14ac:dyDescent="0.2">
      <c r="A15" s="415"/>
      <c r="B15" s="420"/>
      <c r="C15" s="417"/>
    </row>
    <row r="16" spans="1:11" ht="18.75" customHeight="1" x14ac:dyDescent="0.2">
      <c r="A16" s="415" t="s">
        <v>233</v>
      </c>
      <c r="B16" s="420">
        <v>3058615.86</v>
      </c>
      <c r="C16" s="417"/>
      <c r="E16" s="2"/>
      <c r="I16" s="425"/>
    </row>
    <row r="17" spans="1:7" x14ac:dyDescent="0.2">
      <c r="A17" s="426" t="s">
        <v>234</v>
      </c>
      <c r="B17" s="420">
        <v>9823.5499999999993</v>
      </c>
      <c r="C17" s="417"/>
    </row>
    <row r="18" spans="1:7" x14ac:dyDescent="0.2">
      <c r="A18" s="415" t="s">
        <v>235</v>
      </c>
      <c r="B18" s="420">
        <v>20816.04</v>
      </c>
      <c r="C18" s="417"/>
      <c r="D18" s="422"/>
      <c r="E18" s="2"/>
      <c r="F18" s="2"/>
    </row>
    <row r="19" spans="1:7" x14ac:dyDescent="0.2">
      <c r="A19" s="415" t="s">
        <v>236</v>
      </c>
      <c r="B19" s="420"/>
      <c r="C19" s="417"/>
      <c r="F19" s="2"/>
    </row>
    <row r="20" spans="1:7" x14ac:dyDescent="0.2">
      <c r="A20" s="415" t="s">
        <v>237</v>
      </c>
      <c r="B20" s="420">
        <v>0</v>
      </c>
      <c r="C20" s="417"/>
      <c r="D20" s="422"/>
    </row>
    <row r="21" spans="1:7" x14ac:dyDescent="0.2">
      <c r="A21" s="417"/>
      <c r="B21" s="427"/>
      <c r="C21" s="417"/>
      <c r="E21" s="422"/>
    </row>
    <row r="22" spans="1:7" ht="13.5" thickBot="1" x14ac:dyDescent="0.25">
      <c r="A22" s="428" t="s">
        <v>83</v>
      </c>
      <c r="B22" s="429">
        <f>+B9+B14+B16+B19+B18+B17</f>
        <v>57846085.299999997</v>
      </c>
      <c r="C22" s="417"/>
      <c r="D22" s="422"/>
      <c r="E22" s="422"/>
    </row>
    <row r="23" spans="1:7" ht="13.5" thickTop="1" x14ac:dyDescent="0.2">
      <c r="A23" s="417"/>
      <c r="B23" s="418"/>
      <c r="C23" s="417"/>
      <c r="D23" s="422"/>
    </row>
    <row r="24" spans="1:7" x14ac:dyDescent="0.2">
      <c r="A24" s="417"/>
      <c r="B24" s="418"/>
      <c r="C24" s="417"/>
    </row>
    <row r="25" spans="1:7" x14ac:dyDescent="0.2">
      <c r="A25" s="428" t="s">
        <v>238</v>
      </c>
      <c r="B25" s="418"/>
      <c r="C25" s="417"/>
    </row>
    <row r="26" spans="1:7" x14ac:dyDescent="0.2">
      <c r="A26" s="417"/>
      <c r="B26" s="418"/>
      <c r="C26" s="417"/>
    </row>
    <row r="27" spans="1:7" x14ac:dyDescent="0.2">
      <c r="A27" s="415" t="s">
        <v>239</v>
      </c>
      <c r="B27" s="430">
        <v>0</v>
      </c>
      <c r="C27" s="417"/>
    </row>
    <row r="28" spans="1:7" x14ac:dyDescent="0.2">
      <c r="A28" s="415" t="s">
        <v>240</v>
      </c>
      <c r="B28" s="420">
        <v>39017289.479999997</v>
      </c>
      <c r="C28" s="417"/>
      <c r="E28" s="2"/>
    </row>
    <row r="29" spans="1:7" x14ac:dyDescent="0.2">
      <c r="A29" s="415" t="s">
        <v>241</v>
      </c>
      <c r="B29" s="420">
        <v>-187027.71</v>
      </c>
      <c r="C29" s="417"/>
      <c r="G29" s="2"/>
    </row>
    <row r="30" spans="1:7" x14ac:dyDescent="0.2">
      <c r="A30" s="415" t="s">
        <v>242</v>
      </c>
      <c r="B30" s="420">
        <v>0</v>
      </c>
      <c r="C30" s="417"/>
    </row>
    <row r="31" spans="1:7" x14ac:dyDescent="0.2">
      <c r="A31" s="415" t="s">
        <v>243</v>
      </c>
      <c r="B31" s="420">
        <v>0</v>
      </c>
      <c r="C31" s="417"/>
      <c r="G31" s="2"/>
    </row>
    <row r="32" spans="1:7" x14ac:dyDescent="0.2">
      <c r="A32" s="417"/>
      <c r="B32" s="427"/>
      <c r="C32" s="417"/>
    </row>
    <row r="33" spans="1:9" ht="13.5" thickBot="1" x14ac:dyDescent="0.25">
      <c r="A33" s="415" t="s">
        <v>244</v>
      </c>
      <c r="B33" s="431">
        <f>SUM(B28:B32)</f>
        <v>38830261.769999996</v>
      </c>
      <c r="C33" s="417"/>
      <c r="E33" s="432"/>
    </row>
    <row r="34" spans="1:9" ht="13.5" thickTop="1" x14ac:dyDescent="0.2">
      <c r="A34" s="417"/>
      <c r="B34" s="433"/>
      <c r="C34" s="417"/>
    </row>
    <row r="35" spans="1:9" x14ac:dyDescent="0.2">
      <c r="A35" s="428" t="s">
        <v>245</v>
      </c>
      <c r="B35" s="434">
        <v>19015823.530000001</v>
      </c>
      <c r="C35" s="417"/>
      <c r="D35" s="422"/>
    </row>
    <row r="36" spans="1:9" x14ac:dyDescent="0.2">
      <c r="A36" s="417"/>
      <c r="B36" s="418"/>
      <c r="C36" s="417"/>
    </row>
    <row r="37" spans="1:9" ht="13.5" thickBot="1" x14ac:dyDescent="0.25">
      <c r="A37" s="428" t="s">
        <v>246</v>
      </c>
      <c r="B37" s="429">
        <f>+B33+B35</f>
        <v>57846085.299999997</v>
      </c>
      <c r="C37" s="417"/>
      <c r="D37" s="422"/>
      <c r="I37" s="435"/>
    </row>
    <row r="38" spans="1:9" ht="13.5" thickTop="1" x14ac:dyDescent="0.2">
      <c r="A38" s="417"/>
      <c r="B38" s="418"/>
      <c r="C38" s="417"/>
    </row>
    <row r="39" spans="1:9" x14ac:dyDescent="0.2">
      <c r="A39" s="417"/>
      <c r="B39" s="418">
        <f>B22-B37</f>
        <v>0</v>
      </c>
      <c r="C39" s="417"/>
    </row>
    <row r="40" spans="1:9" x14ac:dyDescent="0.2">
      <c r="B40" s="191"/>
    </row>
    <row r="41" spans="1:9" x14ac:dyDescent="0.2">
      <c r="A41" s="417" t="s">
        <v>247</v>
      </c>
      <c r="B41" s="418"/>
      <c r="C41" s="417"/>
    </row>
    <row r="42" spans="1:9" x14ac:dyDescent="0.2">
      <c r="A42" s="417" t="s">
        <v>248</v>
      </c>
      <c r="B42" s="418"/>
      <c r="C42" s="417"/>
    </row>
    <row r="43" spans="1:9" x14ac:dyDescent="0.2">
      <c r="A43" s="2"/>
      <c r="B43" s="191"/>
      <c r="C43" s="2"/>
    </row>
    <row r="44" spans="1:9" x14ac:dyDescent="0.2">
      <c r="B44" s="191"/>
    </row>
    <row r="45" spans="1:9" x14ac:dyDescent="0.2">
      <c r="B45" s="191"/>
    </row>
    <row r="46" spans="1:9" x14ac:dyDescent="0.2">
      <c r="B46" s="191"/>
    </row>
    <row r="47" spans="1:9" x14ac:dyDescent="0.2">
      <c r="B47" s="191"/>
    </row>
  </sheetData>
  <pageMargins left="0.7" right="0.7" top="0.75" bottom="0.75" header="0.3" footer="0.3"/>
  <pageSetup scale="85" orientation="portrait" r:id="rId1"/>
  <ignoredErrors>
    <ignoredError sqref="B14 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 x14ac:dyDescent="0.2"/>
  <cols>
    <col min="1" max="2" width="9.140625" style="324"/>
    <col min="3" max="3" width="51.42578125" style="324" customWidth="1"/>
    <col min="4" max="4" width="29.85546875" style="324" bestFit="1" customWidth="1"/>
    <col min="5" max="5" width="14" style="324" bestFit="1" customWidth="1"/>
    <col min="6" max="6" width="14.42578125" style="324" customWidth="1"/>
    <col min="7" max="7" width="9.140625" style="324"/>
    <col min="8" max="8" width="10.140625" style="324" bestFit="1" customWidth="1"/>
    <col min="9" max="9" width="23.42578125" style="324" customWidth="1"/>
    <col min="10" max="10" width="8.5703125" style="324" customWidth="1"/>
    <col min="11" max="11" width="8" style="324" customWidth="1"/>
    <col min="12" max="12" width="16.42578125" style="324" customWidth="1"/>
    <col min="13" max="18" width="9.140625" style="324"/>
    <col min="19" max="19" width="13.85546875" style="324" customWidth="1"/>
    <col min="20" max="16384" width="9.140625" style="324"/>
  </cols>
  <sheetData>
    <row r="1" spans="1:25" x14ac:dyDescent="0.2">
      <c r="A1" s="436" t="s">
        <v>223</v>
      </c>
      <c r="J1" s="57"/>
    </row>
    <row r="2" spans="1:25" ht="15" x14ac:dyDescent="0.25">
      <c r="A2" s="437" t="s">
        <v>249</v>
      </c>
      <c r="B2" s="404"/>
      <c r="C2" s="404"/>
      <c r="D2" s="404"/>
      <c r="E2" s="404"/>
    </row>
    <row r="3" spans="1:25" x14ac:dyDescent="0.2">
      <c r="A3" s="410"/>
      <c r="B3" s="410"/>
      <c r="C3" s="410"/>
      <c r="E3" s="410"/>
    </row>
    <row r="4" spans="1:25" ht="15" x14ac:dyDescent="0.25">
      <c r="A4" s="404"/>
      <c r="B4" s="438" t="s">
        <v>250</v>
      </c>
      <c r="C4" s="404"/>
      <c r="D4" s="404"/>
      <c r="E4" s="404"/>
    </row>
    <row r="5" spans="1:25" x14ac:dyDescent="0.2">
      <c r="A5" s="404"/>
      <c r="B5" s="404" t="s">
        <v>251</v>
      </c>
      <c r="C5" s="404"/>
      <c r="D5" s="439" t="s">
        <v>279</v>
      </c>
      <c r="E5" s="404"/>
      <c r="G5" s="2"/>
    </row>
    <row r="6" spans="1:25" x14ac:dyDescent="0.2">
      <c r="A6" s="404"/>
      <c r="B6" s="404" t="s">
        <v>6</v>
      </c>
      <c r="C6" s="404"/>
      <c r="D6" s="440">
        <v>45103</v>
      </c>
      <c r="E6" s="404"/>
      <c r="G6" s="2"/>
    </row>
    <row r="7" spans="1:25" x14ac:dyDescent="0.2">
      <c r="A7" s="404"/>
      <c r="B7" s="404" t="s">
        <v>252</v>
      </c>
      <c r="C7" s="404"/>
      <c r="D7" s="441">
        <v>32</v>
      </c>
      <c r="E7" s="404"/>
      <c r="G7" s="2"/>
    </row>
    <row r="8" spans="1:25" x14ac:dyDescent="0.2">
      <c r="A8" s="404"/>
      <c r="B8" s="404" t="s">
        <v>253</v>
      </c>
      <c r="C8" s="404"/>
      <c r="D8" s="358">
        <v>360</v>
      </c>
      <c r="E8" s="404"/>
      <c r="G8" s="2"/>
    </row>
    <row r="9" spans="1:25" ht="15" x14ac:dyDescent="0.25">
      <c r="A9" s="404"/>
      <c r="B9" s="404" t="s">
        <v>254</v>
      </c>
      <c r="C9" s="404"/>
      <c r="D9" s="442">
        <v>9200000</v>
      </c>
      <c r="E9" s="404"/>
      <c r="G9" s="2"/>
    </row>
    <row r="10" spans="1:25" ht="15" x14ac:dyDescent="0.25">
      <c r="A10" s="404"/>
      <c r="B10" s="404" t="s">
        <v>255</v>
      </c>
      <c r="C10" s="443"/>
      <c r="D10" s="444">
        <v>8.6379999999999998E-2</v>
      </c>
      <c r="E10" s="404"/>
      <c r="G10" s="2"/>
      <c r="I10" s="2"/>
    </row>
    <row r="11" spans="1:25" ht="15" x14ac:dyDescent="0.25">
      <c r="A11" s="404"/>
      <c r="B11" s="404" t="s">
        <v>256</v>
      </c>
      <c r="C11" s="404"/>
      <c r="D11" s="444">
        <v>5.1380000000000002E-2</v>
      </c>
      <c r="E11" s="404"/>
      <c r="G11" s="2"/>
      <c r="I11" s="2"/>
    </row>
    <row r="12" spans="1:25" x14ac:dyDescent="0.2">
      <c r="A12" s="404"/>
      <c r="B12" s="445"/>
      <c r="C12" s="446" t="s">
        <v>257</v>
      </c>
      <c r="D12" s="440">
        <v>45099</v>
      </c>
      <c r="E12" s="404"/>
      <c r="G12" s="2"/>
    </row>
    <row r="13" spans="1:25" x14ac:dyDescent="0.2">
      <c r="A13" s="404"/>
      <c r="B13" s="445"/>
      <c r="C13" s="445"/>
      <c r="D13" s="447"/>
      <c r="E13" s="404"/>
      <c r="F13" s="409"/>
      <c r="X13" s="2"/>
      <c r="Y13" s="2"/>
    </row>
    <row r="14" spans="1:25" ht="15" x14ac:dyDescent="0.25">
      <c r="A14" s="404"/>
      <c r="B14" s="438" t="s">
        <v>258</v>
      </c>
      <c r="C14" s="438"/>
      <c r="D14" s="448">
        <f>D9*(D10)*(ROUND((D7)/D8,5))</f>
        <v>70640.527439999991</v>
      </c>
      <c r="E14" s="404"/>
      <c r="X14" s="2"/>
      <c r="Y14" s="2"/>
    </row>
    <row r="15" spans="1:25" x14ac:dyDescent="0.2">
      <c r="A15" s="410"/>
      <c r="B15" s="410"/>
      <c r="C15" s="410"/>
      <c r="D15" s="410"/>
      <c r="E15" s="410"/>
      <c r="X15" s="423"/>
      <c r="Y15" s="2"/>
    </row>
    <row r="16" spans="1:25" ht="15" x14ac:dyDescent="0.25">
      <c r="A16" s="404"/>
      <c r="B16" s="438" t="s">
        <v>259</v>
      </c>
      <c r="C16" s="449"/>
      <c r="D16" s="450"/>
      <c r="E16" s="404"/>
    </row>
    <row r="17" spans="1:26" x14ac:dyDescent="0.2">
      <c r="A17" s="404"/>
      <c r="B17" s="451"/>
      <c r="C17" s="451" t="s">
        <v>260</v>
      </c>
      <c r="D17" s="450">
        <v>369152.31</v>
      </c>
      <c r="E17" s="452"/>
      <c r="G17" s="2"/>
      <c r="K17" s="453"/>
      <c r="Q17" s="330"/>
      <c r="R17" s="330"/>
      <c r="S17" s="330"/>
      <c r="T17" s="330"/>
      <c r="X17" s="454"/>
      <c r="Z17" s="2"/>
    </row>
    <row r="18" spans="1:26" x14ac:dyDescent="0.2">
      <c r="A18" s="410"/>
      <c r="B18" s="451"/>
      <c r="C18" s="451" t="s">
        <v>261</v>
      </c>
      <c r="D18" s="450">
        <v>30761.3</v>
      </c>
      <c r="E18" s="455"/>
      <c r="F18" s="453"/>
      <c r="G18" s="2"/>
      <c r="K18" s="187"/>
      <c r="Q18" s="330"/>
      <c r="R18" s="330"/>
      <c r="S18" s="330"/>
      <c r="T18" s="330"/>
    </row>
    <row r="19" spans="1:26" x14ac:dyDescent="0.2">
      <c r="A19" s="410"/>
      <c r="B19" s="451"/>
      <c r="C19" s="451" t="s">
        <v>262</v>
      </c>
      <c r="D19" s="450">
        <v>17711.05</v>
      </c>
      <c r="E19" s="455"/>
      <c r="G19" s="2"/>
      <c r="I19" s="2"/>
      <c r="K19" s="453"/>
      <c r="Q19" s="456"/>
      <c r="R19" s="456"/>
      <c r="S19" s="457"/>
      <c r="T19" s="330"/>
    </row>
    <row r="20" spans="1:26" ht="15" x14ac:dyDescent="0.25">
      <c r="A20" s="410"/>
      <c r="B20" s="451"/>
      <c r="C20" s="451" t="s">
        <v>263</v>
      </c>
      <c r="D20" s="450">
        <v>160787.9</v>
      </c>
      <c r="E20" s="455"/>
      <c r="G20" s="2"/>
      <c r="K20" s="453"/>
      <c r="Q20" s="458"/>
      <c r="R20" s="458"/>
      <c r="S20" s="458"/>
      <c r="T20" s="330"/>
    </row>
    <row r="21" spans="1:26" ht="15" x14ac:dyDescent="0.25">
      <c r="A21" s="410"/>
      <c r="B21" s="451"/>
      <c r="C21" s="459" t="s">
        <v>264</v>
      </c>
      <c r="D21" s="460">
        <v>833.33</v>
      </c>
      <c r="E21" s="455"/>
      <c r="G21" s="2"/>
      <c r="H21" s="330"/>
      <c r="I21" s="330"/>
      <c r="J21" s="330"/>
      <c r="K21" s="461"/>
      <c r="L21" s="330"/>
      <c r="M21" s="330"/>
      <c r="N21" s="330"/>
      <c r="O21" s="330"/>
      <c r="P21" s="330"/>
      <c r="Q21" s="458"/>
      <c r="R21" s="458"/>
      <c r="S21" s="458"/>
      <c r="T21" s="330"/>
    </row>
    <row r="22" spans="1:26" ht="15" x14ac:dyDescent="0.25">
      <c r="A22" s="410"/>
      <c r="B22" s="451"/>
      <c r="C22" s="451"/>
      <c r="D22" s="462"/>
      <c r="E22" s="410"/>
      <c r="H22" s="330"/>
      <c r="I22" s="330"/>
      <c r="J22" s="330"/>
      <c r="K22" s="461"/>
      <c r="L22" s="330"/>
      <c r="M22" s="330"/>
      <c r="N22" s="330"/>
      <c r="O22" s="330"/>
      <c r="P22" s="330"/>
      <c r="Q22" s="458"/>
      <c r="R22" s="458"/>
      <c r="S22" s="458"/>
      <c r="T22" s="330"/>
    </row>
    <row r="23" spans="1:26" ht="15" x14ac:dyDescent="0.25">
      <c r="A23" s="410"/>
      <c r="B23" s="438" t="s">
        <v>265</v>
      </c>
      <c r="C23" s="449"/>
      <c r="D23" s="448">
        <f>D17-D18-D19-D20-D21</f>
        <v>159058.73000000004</v>
      </c>
      <c r="E23" s="455"/>
      <c r="F23" s="453"/>
      <c r="H23" s="330"/>
      <c r="I23" s="330"/>
      <c r="J23" s="330"/>
      <c r="K23" s="330"/>
      <c r="L23" s="330"/>
      <c r="M23" s="330"/>
      <c r="N23" s="330"/>
      <c r="O23" s="330"/>
      <c r="P23" s="330"/>
      <c r="Q23" s="458"/>
      <c r="R23" s="458"/>
      <c r="S23" s="458"/>
      <c r="T23" s="330"/>
    </row>
    <row r="24" spans="1:26" ht="15" x14ac:dyDescent="0.25">
      <c r="A24" s="410"/>
      <c r="B24" s="438"/>
      <c r="C24" s="404"/>
      <c r="D24" s="404"/>
      <c r="E24" s="410"/>
      <c r="H24" s="330"/>
      <c r="I24" s="330"/>
      <c r="J24" s="330"/>
      <c r="K24" s="330"/>
      <c r="L24" s="330"/>
      <c r="M24" s="330"/>
      <c r="N24" s="330"/>
      <c r="O24" s="330"/>
      <c r="P24" s="330"/>
      <c r="Q24" s="458"/>
      <c r="R24" s="458"/>
      <c r="S24" s="458"/>
      <c r="T24" s="330"/>
    </row>
    <row r="25" spans="1:26" ht="15" x14ac:dyDescent="0.25">
      <c r="A25" s="410"/>
      <c r="B25" s="446" t="s">
        <v>266</v>
      </c>
      <c r="C25" s="404"/>
      <c r="D25" s="463">
        <v>0</v>
      </c>
      <c r="E25" s="410"/>
      <c r="H25" s="464"/>
      <c r="I25" s="465"/>
      <c r="J25" s="465"/>
      <c r="K25" s="465"/>
      <c r="L25" s="465"/>
      <c r="M25" s="465"/>
      <c r="N25" s="465"/>
      <c r="O25" s="330"/>
      <c r="P25" s="330"/>
      <c r="Q25" s="458"/>
      <c r="R25" s="458"/>
      <c r="S25" s="458"/>
      <c r="T25" s="330"/>
    </row>
    <row r="26" spans="1:26" ht="15" x14ac:dyDescent="0.25">
      <c r="A26" s="410"/>
      <c r="B26" s="446"/>
      <c r="C26" s="466" t="s">
        <v>267</v>
      </c>
      <c r="D26" s="404"/>
      <c r="E26" s="410"/>
      <c r="H26" s="464"/>
      <c r="I26" s="465"/>
      <c r="J26" s="465"/>
      <c r="K26" s="465"/>
      <c r="L26" s="458"/>
      <c r="M26" s="465"/>
      <c r="N26" s="465"/>
      <c r="O26" s="330"/>
      <c r="P26" s="330"/>
      <c r="Q26" s="458"/>
      <c r="R26" s="458"/>
      <c r="S26" s="458"/>
      <c r="T26" s="330"/>
    </row>
    <row r="27" spans="1:26" ht="15" x14ac:dyDescent="0.25">
      <c r="A27" s="410"/>
      <c r="B27" s="446" t="s">
        <v>268</v>
      </c>
      <c r="C27" s="404"/>
      <c r="D27" s="463">
        <v>0</v>
      </c>
      <c r="E27" s="410"/>
      <c r="H27" s="464"/>
      <c r="I27" s="465"/>
      <c r="J27" s="465"/>
      <c r="K27" s="465"/>
      <c r="L27" s="458"/>
      <c r="M27" s="465"/>
      <c r="N27" s="465"/>
      <c r="O27" s="330"/>
      <c r="P27" s="330"/>
      <c r="Q27" s="458"/>
      <c r="R27" s="458"/>
      <c r="S27" s="458"/>
      <c r="T27" s="330"/>
    </row>
    <row r="28" spans="1:26" ht="15" x14ac:dyDescent="0.25">
      <c r="A28" s="410"/>
      <c r="B28" s="446" t="s">
        <v>269</v>
      </c>
      <c r="C28" s="404"/>
      <c r="D28" s="467">
        <v>0</v>
      </c>
      <c r="E28" s="410"/>
      <c r="H28" s="465"/>
      <c r="I28" s="465"/>
      <c r="J28" s="465"/>
      <c r="K28" s="465"/>
      <c r="L28" s="458"/>
      <c r="M28" s="465"/>
      <c r="N28" s="465"/>
      <c r="O28" s="330"/>
      <c r="P28" s="330"/>
      <c r="Q28" s="330"/>
      <c r="R28" s="330"/>
      <c r="S28" s="330"/>
      <c r="T28" s="330"/>
    </row>
    <row r="29" spans="1:26" ht="15" x14ac:dyDescent="0.25">
      <c r="A29" s="410"/>
      <c r="B29" s="468" t="s">
        <v>270</v>
      </c>
      <c r="C29" s="404"/>
      <c r="D29" s="448">
        <v>0</v>
      </c>
      <c r="E29" s="410"/>
      <c r="H29" s="465"/>
      <c r="I29" s="458"/>
      <c r="J29" s="465"/>
      <c r="K29" s="465"/>
      <c r="L29" s="458"/>
      <c r="M29" s="465"/>
      <c r="N29" s="465"/>
      <c r="O29" s="330"/>
      <c r="P29" s="330"/>
      <c r="Q29" s="456"/>
      <c r="R29" s="457"/>
      <c r="S29" s="457"/>
      <c r="T29" s="330"/>
    </row>
    <row r="30" spans="1:26" ht="15" x14ac:dyDescent="0.25">
      <c r="A30" s="410"/>
      <c r="B30" s="468"/>
      <c r="C30" s="404"/>
      <c r="D30" s="404"/>
      <c r="E30" s="410"/>
      <c r="H30" s="465"/>
      <c r="I30" s="458"/>
      <c r="J30" s="465"/>
      <c r="K30" s="465"/>
      <c r="L30" s="458"/>
      <c r="M30" s="465"/>
      <c r="N30" s="465"/>
      <c r="O30" s="330"/>
      <c r="P30" s="330"/>
      <c r="Q30" s="458"/>
      <c r="R30" s="458"/>
      <c r="S30" s="458"/>
      <c r="T30" s="330"/>
    </row>
    <row r="31" spans="1:26" ht="15" x14ac:dyDescent="0.25">
      <c r="A31" s="410"/>
      <c r="B31" s="469" t="s">
        <v>271</v>
      </c>
      <c r="C31" s="451"/>
      <c r="D31" s="463"/>
      <c r="E31" s="410"/>
      <c r="H31" s="465"/>
      <c r="I31" s="465"/>
      <c r="J31" s="465"/>
      <c r="K31" s="465"/>
      <c r="L31" s="458"/>
      <c r="M31" s="465"/>
      <c r="N31" s="465"/>
      <c r="O31" s="330"/>
      <c r="P31" s="330"/>
      <c r="Q31" s="458"/>
      <c r="R31" s="458"/>
      <c r="S31" s="458"/>
      <c r="T31" s="330"/>
    </row>
    <row r="32" spans="1:26" ht="15" x14ac:dyDescent="0.25">
      <c r="A32" s="410"/>
      <c r="B32" s="470"/>
      <c r="C32" s="470" t="s">
        <v>272</v>
      </c>
      <c r="D32" s="463">
        <f>+D14</f>
        <v>70640.527439999991</v>
      </c>
      <c r="E32" s="410"/>
      <c r="H32" s="465"/>
      <c r="I32" s="465"/>
      <c r="J32" s="465"/>
      <c r="K32" s="465"/>
      <c r="L32" s="458"/>
      <c r="M32" s="465"/>
      <c r="N32" s="465"/>
      <c r="O32" s="330"/>
      <c r="P32" s="330"/>
      <c r="Q32" s="458"/>
      <c r="R32" s="458"/>
      <c r="S32" s="458"/>
      <c r="T32" s="330"/>
    </row>
    <row r="33" spans="1:20" ht="15" x14ac:dyDescent="0.25">
      <c r="A33" s="410"/>
      <c r="B33" s="404"/>
      <c r="C33" s="404"/>
      <c r="D33" s="447"/>
      <c r="E33" s="410"/>
      <c r="H33" s="465"/>
      <c r="I33" s="458"/>
      <c r="J33" s="465"/>
      <c r="K33" s="465"/>
      <c r="L33" s="458"/>
      <c r="M33" s="465"/>
      <c r="N33" s="465"/>
      <c r="O33" s="330"/>
      <c r="P33" s="330"/>
      <c r="Q33" s="458"/>
      <c r="R33" s="458"/>
      <c r="S33" s="458"/>
      <c r="T33" s="330"/>
    </row>
    <row r="34" spans="1:20" ht="15" x14ac:dyDescent="0.25">
      <c r="A34" s="410"/>
      <c r="B34" s="438" t="s">
        <v>273</v>
      </c>
      <c r="C34" s="438"/>
      <c r="D34" s="448">
        <f>D32</f>
        <v>70640.527439999991</v>
      </c>
      <c r="E34" s="410"/>
      <c r="H34" s="465"/>
      <c r="I34" s="458"/>
      <c r="J34" s="465"/>
      <c r="K34" s="465"/>
      <c r="L34" s="458"/>
      <c r="M34" s="465"/>
      <c r="N34" s="465"/>
      <c r="O34" s="330"/>
      <c r="P34" s="330"/>
      <c r="Q34" s="458"/>
      <c r="R34" s="458"/>
      <c r="S34" s="458"/>
      <c r="T34" s="330"/>
    </row>
    <row r="35" spans="1:20" ht="15" x14ac:dyDescent="0.25">
      <c r="A35" s="410"/>
      <c r="B35" s="410"/>
      <c r="C35" s="410"/>
      <c r="D35" s="410"/>
      <c r="E35" s="410"/>
      <c r="H35" s="465"/>
      <c r="I35" s="465"/>
      <c r="J35" s="465"/>
      <c r="K35" s="465"/>
      <c r="L35" s="458"/>
      <c r="M35" s="465"/>
      <c r="N35" s="465"/>
      <c r="O35" s="330"/>
      <c r="P35" s="330"/>
      <c r="Q35" s="458"/>
      <c r="R35" s="458"/>
      <c r="S35" s="458"/>
      <c r="T35" s="330"/>
    </row>
    <row r="36" spans="1:20" ht="15" x14ac:dyDescent="0.25">
      <c r="A36" s="410"/>
      <c r="B36" s="438" t="s">
        <v>274</v>
      </c>
      <c r="C36" s="404"/>
      <c r="D36" s="404"/>
      <c r="E36" s="410"/>
      <c r="H36" s="465"/>
      <c r="I36" s="465"/>
      <c r="J36" s="465"/>
      <c r="K36" s="465"/>
      <c r="L36" s="458"/>
      <c r="M36" s="465"/>
      <c r="N36" s="465"/>
      <c r="O36" s="330"/>
      <c r="P36" s="330"/>
      <c r="Q36" s="458"/>
      <c r="R36" s="458"/>
      <c r="S36" s="458"/>
      <c r="T36" s="330"/>
    </row>
    <row r="37" spans="1:20" ht="15" x14ac:dyDescent="0.25">
      <c r="A37" s="410"/>
      <c r="B37" s="404"/>
      <c r="C37" s="470" t="s">
        <v>275</v>
      </c>
      <c r="D37" s="471">
        <v>0</v>
      </c>
      <c r="E37" s="410"/>
      <c r="H37" s="465"/>
      <c r="I37" s="458"/>
      <c r="J37" s="465"/>
      <c r="K37" s="465"/>
      <c r="L37" s="458"/>
      <c r="M37" s="465"/>
      <c r="N37" s="465"/>
      <c r="O37" s="330"/>
      <c r="P37" s="330"/>
      <c r="Q37" s="458"/>
      <c r="R37" s="458"/>
      <c r="S37" s="458"/>
      <c r="T37" s="330"/>
    </row>
    <row r="38" spans="1:20" ht="15" x14ac:dyDescent="0.25">
      <c r="A38" s="410"/>
      <c r="B38" s="404" t="s">
        <v>276</v>
      </c>
      <c r="C38" s="404"/>
      <c r="D38" s="472">
        <v>0</v>
      </c>
      <c r="E38" s="410"/>
      <c r="H38" s="465"/>
      <c r="I38" s="458"/>
      <c r="J38" s="465"/>
      <c r="K38" s="465"/>
      <c r="L38" s="458"/>
      <c r="M38" s="465"/>
      <c r="N38" s="465"/>
      <c r="O38" s="330"/>
      <c r="P38" s="330"/>
      <c r="Q38" s="458"/>
      <c r="R38" s="458"/>
      <c r="S38" s="458"/>
      <c r="T38" s="330"/>
    </row>
    <row r="39" spans="1:20" ht="15" x14ac:dyDescent="0.25">
      <c r="A39" s="410"/>
      <c r="B39" s="446" t="s">
        <v>277</v>
      </c>
      <c r="C39" s="404"/>
      <c r="D39" s="473">
        <v>0</v>
      </c>
      <c r="E39" s="410"/>
      <c r="H39" s="464"/>
      <c r="I39" s="465"/>
      <c r="J39" s="465"/>
      <c r="K39" s="465"/>
      <c r="L39" s="458"/>
      <c r="M39" s="465"/>
      <c r="N39" s="465"/>
      <c r="O39" s="330"/>
      <c r="P39" s="330"/>
      <c r="Q39" s="458"/>
      <c r="R39" s="458"/>
      <c r="S39" s="458"/>
      <c r="T39" s="330"/>
    </row>
    <row r="40" spans="1:20" ht="15" x14ac:dyDescent="0.25">
      <c r="A40" s="410"/>
      <c r="B40" s="468" t="s">
        <v>278</v>
      </c>
      <c r="C40" s="404"/>
      <c r="D40" s="448">
        <v>0</v>
      </c>
      <c r="E40" s="41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</row>
    <row r="41" spans="1:20" x14ac:dyDescent="0.2">
      <c r="H41" s="330"/>
      <c r="I41" s="330"/>
      <c r="J41" s="330"/>
      <c r="K41" s="330"/>
      <c r="L41" s="330"/>
      <c r="M41" s="330"/>
      <c r="N41" s="330"/>
      <c r="O41" s="330"/>
      <c r="P41" s="330"/>
      <c r="Q41" s="456"/>
      <c r="R41" s="457"/>
      <c r="S41" s="457"/>
      <c r="T41" s="330"/>
    </row>
    <row r="42" spans="1:20" ht="15" x14ac:dyDescent="0.25">
      <c r="H42" s="330"/>
      <c r="I42" s="330"/>
      <c r="J42" s="330"/>
      <c r="K42" s="330"/>
      <c r="L42" s="330"/>
      <c r="M42" s="330"/>
      <c r="N42" s="330"/>
      <c r="O42" s="330"/>
      <c r="P42" s="330"/>
      <c r="Q42" s="458"/>
      <c r="R42" s="458"/>
      <c r="S42" s="458"/>
      <c r="T42" s="330"/>
    </row>
    <row r="43" spans="1:20" ht="15" x14ac:dyDescent="0.25">
      <c r="H43" s="456"/>
      <c r="I43" s="387"/>
      <c r="J43" s="457"/>
      <c r="K43" s="457"/>
      <c r="L43" s="456"/>
      <c r="M43" s="330"/>
      <c r="N43" s="330"/>
      <c r="O43" s="330"/>
      <c r="P43" s="330"/>
      <c r="Q43" s="458"/>
      <c r="R43" s="458"/>
      <c r="S43" s="458"/>
      <c r="T43" s="330"/>
    </row>
    <row r="44" spans="1:20" ht="15" x14ac:dyDescent="0.25">
      <c r="H44" s="474"/>
      <c r="I44" s="387"/>
      <c r="J44" s="475"/>
      <c r="K44" s="476"/>
      <c r="L44" s="387"/>
      <c r="M44" s="330"/>
      <c r="N44" s="330"/>
      <c r="O44" s="330"/>
      <c r="P44" s="330"/>
      <c r="Q44" s="458"/>
      <c r="R44" s="458"/>
      <c r="S44" s="458"/>
      <c r="T44" s="330"/>
    </row>
    <row r="45" spans="1:20" ht="15" x14ac:dyDescent="0.25">
      <c r="H45" s="474"/>
      <c r="I45" s="387"/>
      <c r="J45" s="474"/>
      <c r="K45" s="474"/>
      <c r="L45" s="387"/>
      <c r="M45" s="330"/>
      <c r="N45" s="330"/>
      <c r="O45" s="330"/>
      <c r="P45" s="330"/>
      <c r="Q45" s="458"/>
      <c r="R45" s="458"/>
      <c r="S45" s="458"/>
      <c r="T45" s="330"/>
    </row>
    <row r="46" spans="1:20" ht="15" x14ac:dyDescent="0.25">
      <c r="H46" s="456"/>
      <c r="I46" s="477"/>
      <c r="J46" s="474"/>
      <c r="K46" s="474"/>
      <c r="L46" s="387"/>
      <c r="M46" s="330"/>
      <c r="N46" s="330"/>
      <c r="O46" s="330"/>
      <c r="P46" s="330"/>
      <c r="Q46" s="458"/>
      <c r="R46" s="458"/>
      <c r="S46" s="458"/>
      <c r="T46" s="330"/>
    </row>
    <row r="47" spans="1:20" ht="15" x14ac:dyDescent="0.25">
      <c r="H47" s="474"/>
      <c r="I47" s="387"/>
      <c r="J47" s="474"/>
      <c r="K47" s="387"/>
      <c r="L47" s="387"/>
      <c r="M47" s="330"/>
      <c r="N47" s="330"/>
      <c r="O47" s="330"/>
      <c r="P47" s="330"/>
      <c r="Q47" s="458"/>
      <c r="R47" s="458"/>
      <c r="S47" s="458"/>
      <c r="T47" s="330"/>
    </row>
    <row r="48" spans="1:20" ht="15" x14ac:dyDescent="0.25">
      <c r="H48" s="474"/>
      <c r="I48" s="183"/>
      <c r="J48" s="474"/>
      <c r="K48" s="474"/>
      <c r="L48" s="387"/>
      <c r="M48" s="330"/>
      <c r="N48" s="330"/>
      <c r="O48" s="330"/>
      <c r="P48" s="330"/>
      <c r="Q48" s="458"/>
      <c r="R48" s="458"/>
      <c r="S48" s="458"/>
      <c r="T48" s="330"/>
    </row>
    <row r="49" spans="8:20" ht="15" x14ac:dyDescent="0.25">
      <c r="H49" s="456"/>
      <c r="I49" s="477"/>
      <c r="J49" s="474"/>
      <c r="K49" s="474"/>
      <c r="L49" s="387"/>
      <c r="M49" s="330"/>
      <c r="N49" s="330"/>
      <c r="O49" s="330"/>
      <c r="P49" s="330"/>
      <c r="Q49" s="465"/>
      <c r="R49" s="458"/>
      <c r="S49" s="458"/>
      <c r="T49" s="330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2023-06-22T12:42:40Z</dcterms:created>
  <dcterms:modified xsi:type="dcterms:W3CDTF">2023-06-22T19:09:59Z</dcterms:modified>
</cp:coreProperties>
</file>