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4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/>
  <c r="A3" i="3"/>
  <c r="A84" i="1"/>
  <c r="G67" i="1"/>
  <c r="H65" i="1"/>
  <c r="G64" i="1"/>
  <c r="G51" i="1"/>
  <c r="G49" i="1"/>
  <c r="G48" i="1"/>
  <c r="H53" i="1"/>
  <c r="G46" i="1"/>
  <c r="H21" i="1"/>
  <c r="L18" i="1"/>
  <c r="E18" i="1"/>
  <c r="L17" i="1"/>
  <c r="H72" i="1" s="1"/>
  <c r="K21" i="1"/>
  <c r="J21" i="1"/>
  <c r="I21" i="1"/>
  <c r="E17" i="1"/>
  <c r="D7" i="1"/>
  <c r="D6" i="1"/>
  <c r="B35" i="3" l="1"/>
  <c r="B37" i="3" s="1"/>
  <c r="B39" i="3" s="1"/>
  <c r="G50" i="1"/>
  <c r="G65" i="1"/>
  <c r="G72" i="1"/>
  <c r="H73" i="1"/>
  <c r="L21" i="1"/>
  <c r="M18" i="1" s="1"/>
  <c r="G47" i="1"/>
  <c r="G53" i="1" s="1"/>
  <c r="M17" i="1" l="1"/>
  <c r="M21" i="1" s="1"/>
  <c r="G73" i="1"/>
  <c r="G74" i="1" s="1"/>
  <c r="H74" i="1"/>
  <c r="H66" i="1"/>
  <c r="G66" i="1" l="1"/>
  <c r="G68" i="1" s="1"/>
  <c r="H68" i="1"/>
  <c r="H78" i="1" l="1"/>
  <c r="H79" i="1"/>
</calcChain>
</file>

<file path=xl/sharedStrings.xml><?xml version="1.0" encoding="utf-8"?>
<sst xmlns="http://schemas.openxmlformats.org/spreadsheetml/2006/main" count="343" uniqueCount="249">
  <si>
    <t>Student Loan Backed Reporting - FFELP</t>
  </si>
  <si>
    <t>Monthly Distribution Report</t>
  </si>
  <si>
    <t>Issuer</t>
  </si>
  <si>
    <t>ELFI, Inc.</t>
  </si>
  <si>
    <t xml:space="preserve">  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</si>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</sst>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32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color rgb="FF00B050"/>
      <name val="Felix Titling"/>
      <family val="5"/>
    </font>
    <font>
      <sz val="10"/>
      <color theme="1"/>
      <name val="Arial"/>
      <family val="2"/>
    </font>
    <font>
      <b/>
      <sz val="10"/>
      <color rgb="FFFF0000"/>
      <name val="Felix Titling"/>
      <family val="5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37" fontId="2" fillId="0" borderId="13" xfId="0" applyNumberFormat="1" applyFont="1" applyFill="1" applyBorder="1" applyAlignment="1">
      <alignment horizontal="right"/>
    </xf>
    <xf numFmtId="37" fontId="2" fillId="0" borderId="15" xfId="0" applyNumberFormat="1" applyFont="1" applyFill="1" applyBorder="1" applyAlignment="1">
      <alignment horizontal="right"/>
    </xf>
    <xf numFmtId="37" fontId="2" fillId="0" borderId="5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10" fontId="4" fillId="0" borderId="36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7" xfId="4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165" fontId="9" fillId="0" borderId="8" xfId="0" applyNumberFormat="1" applyFont="1" applyFill="1" applyBorder="1"/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2" fillId="0" borderId="8" xfId="0" applyFont="1" applyFill="1" applyBorder="1"/>
    <xf numFmtId="43" fontId="2" fillId="0" borderId="0" xfId="0" applyNumberFormat="1" applyFont="1" applyFill="1" applyBorder="1" applyAlignment="1">
      <alignment horizontal="right"/>
    </xf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40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43" fontId="4" fillId="0" borderId="12" xfId="0" applyNumberFormat="1" applyFont="1" applyFill="1" applyBorder="1"/>
    <xf numFmtId="166" fontId="2" fillId="0" borderId="13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66" fontId="4" fillId="0" borderId="13" xfId="0" applyNumberFormat="1" applyFont="1" applyFill="1" applyBorder="1"/>
    <xf numFmtId="166" fontId="4" fillId="0" borderId="5" xfId="0" applyNumberFormat="1" applyFont="1" applyFill="1" applyBorder="1"/>
    <xf numFmtId="9" fontId="2" fillId="0" borderId="13" xfId="0" applyNumberFormat="1" applyFont="1" applyFill="1" applyBorder="1"/>
    <xf numFmtId="9" fontId="2" fillId="0" borderId="17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3" fontId="4" fillId="0" borderId="10" xfId="0" applyNumberFormat="1" applyFont="1" applyFill="1" applyBorder="1" applyAlignment="1">
      <alignment horizontal="center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7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0" xfId="0" applyFont="1" applyFill="1" applyBorder="1"/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2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1" xfId="0" applyFill="1" applyBorder="1"/>
    <xf numFmtId="0" fontId="0" fillId="0" borderId="40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43" fontId="20" fillId="0" borderId="0" xfId="0" applyNumberFormat="1" applyFont="1" applyFill="1"/>
    <xf numFmtId="0" fontId="21" fillId="0" borderId="0" xfId="0" applyFont="1" applyFill="1" applyBorder="1"/>
    <xf numFmtId="43" fontId="22" fillId="0" borderId="0" xfId="0" applyNumberFormat="1" applyFont="1" applyFill="1" applyBorder="1"/>
    <xf numFmtId="14" fontId="22" fillId="0" borderId="0" xfId="0" applyNumberFormat="1" applyFont="1" applyFill="1" applyBorder="1" applyAlignment="1">
      <alignment horizontal="center"/>
    </xf>
    <xf numFmtId="14" fontId="22" fillId="0" borderId="0" xfId="0" applyNumberFormat="1" applyFont="1" applyFill="1" applyBorder="1"/>
    <xf numFmtId="14" fontId="20" fillId="0" borderId="0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2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3" fillId="0" borderId="0" xfId="0" applyNumberFormat="1" applyFon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3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23" fillId="0" borderId="0" xfId="0" applyNumberFormat="1" applyFont="1" applyFill="1" applyBorder="1" applyAlignment="1">
      <alignment horizontal="left"/>
    </xf>
    <xf numFmtId="0" fontId="23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4" fillId="0" borderId="0" xfId="0" applyNumberFormat="1" applyFont="1" applyFill="1" applyBorder="1" applyAlignment="1">
      <alignment horizontal="right"/>
    </xf>
    <xf numFmtId="43" fontId="24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5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8" fontId="2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8" fontId="0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5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1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Fill="1" applyBorder="1"/>
    <xf numFmtId="8" fontId="0" fillId="0" borderId="13" xfId="0" applyNumberFormat="1" applyFill="1" applyBorder="1"/>
    <xf numFmtId="8" fontId="0" fillId="0" borderId="5" xfId="0" applyNumberFormat="1" applyFill="1" applyBorder="1"/>
    <xf numFmtId="43" fontId="0" fillId="0" borderId="13" xfId="0" applyNumberFormat="1" applyFill="1" applyBorder="1"/>
    <xf numFmtId="8" fontId="0" fillId="0" borderId="19" xfId="0" applyNumberFormat="1" applyFill="1" applyBorder="1"/>
    <xf numFmtId="43" fontId="0" fillId="0" borderId="12" xfId="0" applyNumberFormat="1" applyFill="1" applyBorder="1"/>
    <xf numFmtId="0" fontId="0" fillId="0" borderId="13" xfId="0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43" fontId="0" fillId="0" borderId="19" xfId="0" applyNumberFormat="1" applyFill="1" applyBorder="1"/>
    <xf numFmtId="43" fontId="0" fillId="0" borderId="17" xfId="0" applyNumberFormat="1" applyFill="1" applyBorder="1"/>
    <xf numFmtId="0" fontId="0" fillId="0" borderId="15" xfId="0" applyFill="1" applyBorder="1"/>
    <xf numFmtId="43" fontId="0" fillId="0" borderId="15" xfId="0" applyNumberFormat="1" applyFill="1" applyBorder="1"/>
    <xf numFmtId="0" fontId="26" fillId="0" borderId="0" xfId="0" applyFont="1" applyFill="1" applyBorder="1" applyAlignment="1">
      <alignment horizontal="left"/>
    </xf>
    <xf numFmtId="8" fontId="0" fillId="0" borderId="15" xfId="0" applyNumberFormat="1" applyFill="1" applyBorder="1"/>
    <xf numFmtId="8" fontId="0" fillId="0" borderId="26" xfId="0" applyNumberFormat="1" applyFill="1" applyBorder="1"/>
    <xf numFmtId="0" fontId="0" fillId="0" borderId="39" xfId="0" applyFill="1" applyBorder="1"/>
    <xf numFmtId="0" fontId="0" fillId="0" borderId="38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7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7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7" fillId="0" borderId="0" xfId="0" applyNumberFormat="1" applyFont="1" applyFill="1"/>
    <xf numFmtId="173" fontId="28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9" fillId="0" borderId="0" xfId="0" applyFont="1" applyFill="1" applyAlignment="1">
      <alignment horizontal="left"/>
    </xf>
    <xf numFmtId="176" fontId="30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9" fillId="0" borderId="0" xfId="0" applyFont="1" applyFill="1"/>
    <xf numFmtId="176" fontId="29" fillId="0" borderId="0" xfId="0" applyNumberFormat="1" applyFont="1" applyFill="1"/>
    <xf numFmtId="166" fontId="0" fillId="0" borderId="0" xfId="0" applyNumberFormat="1" applyFont="1" applyFill="1"/>
    <xf numFmtId="0" fontId="28" fillId="0" borderId="0" xfId="0" applyFont="1" applyFill="1"/>
    <xf numFmtId="0" fontId="31" fillId="0" borderId="0" xfId="0" applyFont="1" applyFill="1" applyAlignment="1">
      <alignment horizontal="left"/>
    </xf>
    <xf numFmtId="173" fontId="31" fillId="0" borderId="0" xfId="0" applyNumberFormat="1" applyFont="1" applyFill="1"/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4" xfId="0" applyNumberFormat="1" applyFont="1" applyFill="1" applyBorder="1" applyAlignment="1" applyProtection="1">
      <alignment horizontal="right"/>
    </xf>
    <xf numFmtId="177" fontId="29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" fontId="27" fillId="0" borderId="0" xfId="0" applyNumberFormat="1" applyFont="1" applyFill="1"/>
    <xf numFmtId="4" fontId="27" fillId="0" borderId="0" xfId="0" applyNumberFormat="1" applyFont="1" applyFill="1" applyAlignment="1">
      <alignment horizontal="fill"/>
    </xf>
    <xf numFmtId="44" fontId="2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28" fillId="0" borderId="0" xfId="0" applyNumberFormat="1" applyFont="1" applyFill="1"/>
    <xf numFmtId="174" fontId="2" fillId="0" borderId="44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7" fillId="0" borderId="0" xfId="0" applyNumberFormat="1" applyFont="1" applyFill="1"/>
    <xf numFmtId="166" fontId="29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9439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943975" y="453151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439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04925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5467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PageLayoutView="55" workbookViewId="0"/>
  </sheetViews>
  <sheetFormatPr defaultColWidth="9.140625" defaultRowHeight="12.75" x14ac:dyDescent="0.2"/>
  <cols>
    <col min="1" max="1" width="3" style="2" customWidth="1"/>
    <col min="2" max="2" width="15" style="2" customWidth="1"/>
    <col min="3" max="5" width="16" style="2" customWidth="1"/>
    <col min="6" max="6" width="23.42578125" style="2" customWidth="1"/>
    <col min="7" max="7" width="19.42578125" style="2" customWidth="1"/>
    <col min="8" max="8" width="21.85546875" style="2" customWidth="1"/>
    <col min="9" max="9" width="28.42578125" style="2" bestFit="1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>
      <c r="K3" s="3"/>
    </row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 t="s">
        <v>4</v>
      </c>
      <c r="J4" s="8"/>
    </row>
    <row r="5" spans="1:15" x14ac:dyDescent="0.2">
      <c r="B5" s="9" t="s">
        <v>5</v>
      </c>
      <c r="C5" s="10"/>
      <c r="D5" s="11" t="s">
        <v>6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7</v>
      </c>
      <c r="C6" s="10"/>
      <c r="D6" s="14">
        <f>'Collection and Waterfall'!E5</f>
        <v>45071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8</v>
      </c>
      <c r="C7" s="10"/>
      <c r="D7" s="14">
        <f>'Collection and Waterfall'!E6</f>
        <v>45046</v>
      </c>
      <c r="E7" s="15"/>
      <c r="F7" s="15"/>
      <c r="G7" s="16"/>
      <c r="H7" s="17"/>
      <c r="I7" s="17"/>
      <c r="J7" s="17"/>
      <c r="L7" s="13"/>
      <c r="M7" s="13"/>
    </row>
    <row r="8" spans="1:15" x14ac:dyDescent="0.2">
      <c r="B8" s="9" t="s">
        <v>9</v>
      </c>
      <c r="C8" s="10"/>
      <c r="D8" s="11" t="s">
        <v>10</v>
      </c>
      <c r="E8" s="11"/>
      <c r="F8" s="11"/>
      <c r="G8" s="12"/>
      <c r="H8" s="17"/>
      <c r="I8" s="17"/>
      <c r="J8" s="17"/>
    </row>
    <row r="9" spans="1:15" x14ac:dyDescent="0.2">
      <c r="B9" s="9" t="s">
        <v>11</v>
      </c>
      <c r="C9" s="10"/>
      <c r="D9" s="11" t="s">
        <v>12</v>
      </c>
      <c r="E9" s="11"/>
      <c r="F9" s="11"/>
      <c r="G9" s="12"/>
      <c r="H9" s="17"/>
      <c r="I9" s="17"/>
      <c r="J9" s="17"/>
    </row>
    <row r="10" spans="1:15" x14ac:dyDescent="0.2">
      <c r="B10" s="18" t="s">
        <v>13</v>
      </c>
      <c r="C10" s="19"/>
      <c r="D10" s="20" t="s">
        <v>14</v>
      </c>
      <c r="E10" s="21"/>
      <c r="F10" s="21"/>
      <c r="G10" s="22"/>
      <c r="H10" s="23"/>
      <c r="I10" s="23"/>
      <c r="J10" s="23"/>
    </row>
    <row r="11" spans="1:15" ht="13.5" thickBot="1" x14ac:dyDescent="0.25">
      <c r="B11" s="24" t="s">
        <v>15</v>
      </c>
      <c r="C11" s="25"/>
      <c r="D11" s="26" t="s">
        <v>16</v>
      </c>
      <c r="E11" s="27"/>
      <c r="F11" s="27"/>
      <c r="G11" s="28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9" t="s">
        <v>17</v>
      </c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34"/>
    </row>
    <row r="16" spans="1:15" x14ac:dyDescent="0.2">
      <c r="A16" s="35"/>
      <c r="B16" s="36" t="s">
        <v>18</v>
      </c>
      <c r="C16" s="36" t="s">
        <v>19</v>
      </c>
      <c r="D16" s="37" t="s">
        <v>20</v>
      </c>
      <c r="E16" s="36" t="s">
        <v>21</v>
      </c>
      <c r="F16" s="36" t="s">
        <v>22</v>
      </c>
      <c r="G16" s="36" t="s">
        <v>23</v>
      </c>
      <c r="H16" s="36" t="s">
        <v>24</v>
      </c>
      <c r="I16" s="36" t="s">
        <v>25</v>
      </c>
      <c r="J16" s="36" t="s">
        <v>26</v>
      </c>
      <c r="K16" s="36" t="s">
        <v>27</v>
      </c>
      <c r="L16" s="36" t="s">
        <v>28</v>
      </c>
      <c r="M16" s="36" t="s">
        <v>29</v>
      </c>
      <c r="N16" s="36" t="s">
        <v>30</v>
      </c>
      <c r="O16" s="38" t="s">
        <v>31</v>
      </c>
    </row>
    <row r="17" spans="1:17" x14ac:dyDescent="0.2">
      <c r="A17" s="33"/>
      <c r="B17" s="39" t="s">
        <v>32</v>
      </c>
      <c r="C17" s="40" t="s">
        <v>33</v>
      </c>
      <c r="D17" s="41">
        <v>5.72043E-2</v>
      </c>
      <c r="E17" s="41">
        <f>+D17-F17</f>
        <v>5.02043E-2</v>
      </c>
      <c r="F17" s="41">
        <v>7.0000000000000001E-3</v>
      </c>
      <c r="G17" s="39"/>
      <c r="H17" s="42">
        <v>197000000</v>
      </c>
      <c r="I17" s="42">
        <v>19419560.469999999</v>
      </c>
      <c r="J17" s="43">
        <v>92569.83</v>
      </c>
      <c r="K17" s="43">
        <v>332709.89</v>
      </c>
      <c r="L17" s="43">
        <f>I17-K17</f>
        <v>19086850.579999998</v>
      </c>
      <c r="M17" s="44">
        <f>L17/L21</f>
        <v>0.82674120118119632</v>
      </c>
      <c r="N17" s="44" t="s">
        <v>34</v>
      </c>
      <c r="O17" s="45">
        <v>50826</v>
      </c>
      <c r="Q17" s="46"/>
    </row>
    <row r="18" spans="1:17" x14ac:dyDescent="0.2">
      <c r="A18" s="33"/>
      <c r="B18" s="40" t="s">
        <v>35</v>
      </c>
      <c r="C18" s="40" t="s">
        <v>36</v>
      </c>
      <c r="D18" s="47">
        <v>6.0204300000000002E-2</v>
      </c>
      <c r="E18" s="47">
        <f>+D18-F18</f>
        <v>5.02043E-2</v>
      </c>
      <c r="F18" s="47">
        <v>0.01</v>
      </c>
      <c r="G18" s="40"/>
      <c r="H18" s="48">
        <v>4000000</v>
      </c>
      <c r="I18" s="48">
        <v>4000000</v>
      </c>
      <c r="J18" s="49">
        <v>20067.3</v>
      </c>
      <c r="K18" s="50"/>
      <c r="L18" s="49">
        <f>I18-K18</f>
        <v>4000000</v>
      </c>
      <c r="M18" s="51">
        <f>L18/L21</f>
        <v>0.17325879881880366</v>
      </c>
      <c r="N18" s="51" t="s">
        <v>34</v>
      </c>
      <c r="O18" s="52">
        <v>51769</v>
      </c>
      <c r="Q18" s="46"/>
    </row>
    <row r="19" spans="1:17" x14ac:dyDescent="0.2">
      <c r="A19" s="33"/>
      <c r="B19" s="40"/>
      <c r="C19" s="40"/>
      <c r="D19" s="47"/>
      <c r="E19" s="47"/>
      <c r="F19" s="47"/>
      <c r="G19" s="40"/>
      <c r="H19" s="48"/>
      <c r="I19" s="48"/>
      <c r="J19" s="49"/>
      <c r="K19" s="50"/>
      <c r="L19" s="49"/>
      <c r="M19" s="51"/>
      <c r="N19" s="51"/>
      <c r="O19" s="52"/>
      <c r="Q19" s="46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6"/>
      <c r="J20" s="56"/>
      <c r="K20" s="57"/>
      <c r="L20" s="56"/>
      <c r="M20" s="58"/>
      <c r="N20" s="58"/>
      <c r="O20" s="59"/>
    </row>
    <row r="21" spans="1:17" x14ac:dyDescent="0.2">
      <c r="A21" s="53"/>
      <c r="B21" s="60" t="s">
        <v>37</v>
      </c>
      <c r="C21" s="61"/>
      <c r="D21" s="62"/>
      <c r="E21" s="54"/>
      <c r="F21" s="54"/>
      <c r="G21" s="54"/>
      <c r="H21" s="63">
        <f>SUM(H17:H20)</f>
        <v>201000000</v>
      </c>
      <c r="I21" s="63">
        <f>SUM(I17:I20)</f>
        <v>23419560.469999999</v>
      </c>
      <c r="J21" s="63">
        <f>SUM(J17:J19)</f>
        <v>112637.13</v>
      </c>
      <c r="K21" s="63">
        <f>SUM(K17:K19)</f>
        <v>332709.89</v>
      </c>
      <c r="L21" s="63">
        <f>SUM(L17:L19)</f>
        <v>23086850.579999998</v>
      </c>
      <c r="M21" s="64">
        <f>SUM(M17:M19)</f>
        <v>1</v>
      </c>
      <c r="N21" s="65"/>
      <c r="O21" s="66"/>
    </row>
    <row r="22" spans="1:17" s="71" customFormat="1" ht="11.25" x14ac:dyDescent="0.2">
      <c r="A22" s="67" t="s">
        <v>38</v>
      </c>
      <c r="B22" s="68"/>
      <c r="C22" s="68"/>
      <c r="D22" s="68"/>
      <c r="E22" s="68"/>
      <c r="F22" s="68"/>
      <c r="G22" s="68"/>
      <c r="H22" s="68"/>
      <c r="I22" s="68"/>
      <c r="J22" s="68"/>
      <c r="K22" s="69"/>
      <c r="L22" s="69"/>
      <c r="M22" s="69"/>
      <c r="N22" s="69"/>
      <c r="O22" s="70"/>
    </row>
    <row r="23" spans="1:17" s="71" customFormat="1" ht="13.5" thickBot="1" x14ac:dyDescent="0.25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4"/>
      <c r="L23" s="74"/>
      <c r="M23" s="74"/>
      <c r="N23" s="74"/>
      <c r="O23" s="75"/>
    </row>
    <row r="24" spans="1:17" ht="13.5" thickBot="1" x14ac:dyDescent="0.25"/>
    <row r="25" spans="1:17" ht="15.75" x14ac:dyDescent="0.25">
      <c r="A25" s="29" t="s">
        <v>39</v>
      </c>
      <c r="B25" s="30"/>
      <c r="C25" s="31"/>
      <c r="D25" s="31"/>
      <c r="E25" s="31"/>
      <c r="F25" s="31"/>
      <c r="G25" s="31"/>
      <c r="H25" s="32"/>
      <c r="J25" s="29" t="s">
        <v>40</v>
      </c>
      <c r="K25" s="31"/>
      <c r="L25" s="31"/>
      <c r="M25" s="31"/>
      <c r="N25" s="31"/>
      <c r="O25" s="32"/>
    </row>
    <row r="26" spans="1:17" x14ac:dyDescent="0.2">
      <c r="A26" s="33"/>
      <c r="B26" s="23"/>
      <c r="C26" s="23"/>
      <c r="D26" s="23"/>
      <c r="E26" s="23"/>
      <c r="F26" s="23"/>
      <c r="G26" s="23"/>
      <c r="H26" s="34"/>
      <c r="J26" s="33"/>
      <c r="K26" s="23"/>
      <c r="L26" s="23"/>
      <c r="M26" s="23"/>
      <c r="N26" s="23"/>
      <c r="O26" s="34"/>
    </row>
    <row r="27" spans="1:17" s="85" customFormat="1" x14ac:dyDescent="0.2">
      <c r="A27" s="76"/>
      <c r="B27" s="77"/>
      <c r="C27" s="77"/>
      <c r="D27" s="77"/>
      <c r="E27" s="77"/>
      <c r="F27" s="36" t="s">
        <v>41</v>
      </c>
      <c r="G27" s="78" t="s">
        <v>42</v>
      </c>
      <c r="H27" s="38" t="s">
        <v>43</v>
      </c>
      <c r="I27" s="79"/>
      <c r="J27" s="80"/>
      <c r="K27" s="81"/>
      <c r="L27" s="82" t="s">
        <v>44</v>
      </c>
      <c r="M27" s="83" t="s">
        <v>45</v>
      </c>
      <c r="N27" s="83"/>
      <c r="O27" s="84"/>
    </row>
    <row r="28" spans="1:17" x14ac:dyDescent="0.2">
      <c r="A28" s="80"/>
      <c r="B28" s="86" t="s">
        <v>46</v>
      </c>
      <c r="C28" s="86"/>
      <c r="D28" s="86"/>
      <c r="E28" s="86"/>
      <c r="F28" s="87">
        <v>26442953.84</v>
      </c>
      <c r="G28" s="88">
        <v>-326493.38</v>
      </c>
      <c r="H28" s="89">
        <v>26116460.460000001</v>
      </c>
      <c r="I28" s="90"/>
      <c r="J28" s="53"/>
      <c r="K28" s="91"/>
      <c r="L28" s="92"/>
      <c r="M28" s="93" t="s">
        <v>47</v>
      </c>
      <c r="N28" s="93"/>
      <c r="O28" s="94"/>
    </row>
    <row r="29" spans="1:17" x14ac:dyDescent="0.2">
      <c r="A29" s="33"/>
      <c r="B29" s="23" t="s">
        <v>48</v>
      </c>
      <c r="C29" s="23"/>
      <c r="D29" s="23"/>
      <c r="E29" s="23"/>
      <c r="F29" s="95">
        <v>252462.57</v>
      </c>
      <c r="G29" s="96">
        <v>16927.55</v>
      </c>
      <c r="H29" s="97">
        <v>269390.12</v>
      </c>
      <c r="I29" s="90"/>
      <c r="J29" s="98" t="s">
        <v>49</v>
      </c>
      <c r="K29" s="99"/>
      <c r="L29" s="100">
        <v>0</v>
      </c>
      <c r="M29" s="101"/>
      <c r="N29" s="102">
        <v>0</v>
      </c>
      <c r="O29" s="103"/>
    </row>
    <row r="30" spans="1:17" x14ac:dyDescent="0.2">
      <c r="A30" s="33"/>
      <c r="B30" s="104" t="s">
        <v>50</v>
      </c>
      <c r="C30" s="104"/>
      <c r="D30" s="104"/>
      <c r="E30" s="104"/>
      <c r="F30" s="105">
        <v>26695416.41</v>
      </c>
      <c r="G30" s="106">
        <v>-309565.83</v>
      </c>
      <c r="H30" s="107">
        <v>26385850.579999998</v>
      </c>
      <c r="I30" s="90"/>
      <c r="J30" s="98" t="s">
        <v>51</v>
      </c>
      <c r="K30" s="99"/>
      <c r="L30" s="100">
        <v>0</v>
      </c>
      <c r="M30" s="108"/>
      <c r="N30" s="109">
        <v>0</v>
      </c>
      <c r="O30" s="110"/>
    </row>
    <row r="31" spans="1:17" x14ac:dyDescent="0.2">
      <c r="A31" s="33"/>
      <c r="B31" s="23"/>
      <c r="C31" s="23"/>
      <c r="D31" s="23"/>
      <c r="E31" s="23"/>
      <c r="F31" s="111"/>
      <c r="G31" s="112"/>
      <c r="H31" s="113"/>
      <c r="I31" s="90"/>
      <c r="J31" s="98" t="s">
        <v>52</v>
      </c>
      <c r="K31" s="99"/>
      <c r="L31" s="100">
        <v>4.9299999999999997E-2</v>
      </c>
      <c r="M31" s="108"/>
      <c r="N31" s="109">
        <v>-19.5</v>
      </c>
      <c r="O31" s="110"/>
    </row>
    <row r="32" spans="1:17" x14ac:dyDescent="0.2">
      <c r="A32" s="33"/>
      <c r="B32" s="23"/>
      <c r="C32" s="23"/>
      <c r="D32" s="23"/>
      <c r="E32" s="23"/>
      <c r="F32" s="111"/>
      <c r="G32" s="112"/>
      <c r="H32" s="113"/>
      <c r="I32" s="90"/>
      <c r="J32" s="98" t="s">
        <v>53</v>
      </c>
      <c r="K32" s="99"/>
      <c r="L32" s="100">
        <v>0.13819999999999999</v>
      </c>
      <c r="M32" s="114"/>
      <c r="N32" s="115">
        <v>-4.4400000000000004</v>
      </c>
      <c r="O32" s="116"/>
    </row>
    <row r="33" spans="1:16" ht="15.75" customHeight="1" x14ac:dyDescent="0.2">
      <c r="A33" s="33"/>
      <c r="B33" s="23"/>
      <c r="C33" s="23"/>
      <c r="D33" s="23"/>
      <c r="E33" s="23"/>
      <c r="F33" s="117"/>
      <c r="G33" s="118"/>
      <c r="H33" s="119"/>
      <c r="I33" s="90"/>
      <c r="J33" s="120"/>
      <c r="K33" s="121"/>
      <c r="L33" s="122"/>
      <c r="M33" s="123"/>
      <c r="N33" s="124" t="s">
        <v>54</v>
      </c>
      <c r="O33" s="125"/>
    </row>
    <row r="34" spans="1:16" x14ac:dyDescent="0.2">
      <c r="A34" s="33"/>
      <c r="B34" s="23" t="s">
        <v>55</v>
      </c>
      <c r="C34" s="23"/>
      <c r="D34" s="23"/>
      <c r="E34" s="23"/>
      <c r="F34" s="111">
        <v>5.0199999999999996</v>
      </c>
      <c r="G34" s="126">
        <v>0.01</v>
      </c>
      <c r="H34" s="127">
        <v>5.03</v>
      </c>
      <c r="I34" s="90"/>
      <c r="J34" s="98" t="s">
        <v>56</v>
      </c>
      <c r="K34" s="99"/>
      <c r="L34" s="100">
        <v>0.80410000000000004</v>
      </c>
      <c r="M34" s="101"/>
      <c r="N34" s="102">
        <v>211.4</v>
      </c>
      <c r="O34" s="103"/>
    </row>
    <row r="35" spans="1:16" x14ac:dyDescent="0.2">
      <c r="A35" s="33"/>
      <c r="B35" s="23" t="s">
        <v>57</v>
      </c>
      <c r="C35" s="23"/>
      <c r="D35" s="23"/>
      <c r="E35" s="23"/>
      <c r="F35" s="111">
        <v>163.19</v>
      </c>
      <c r="G35" s="126">
        <v>2.59</v>
      </c>
      <c r="H35" s="127">
        <v>165.78</v>
      </c>
      <c r="I35" s="90"/>
      <c r="J35" s="98" t="s">
        <v>58</v>
      </c>
      <c r="K35" s="99"/>
      <c r="L35" s="100">
        <v>8.3999999999999995E-3</v>
      </c>
      <c r="M35" s="108"/>
      <c r="N35" s="109">
        <v>218.27</v>
      </c>
      <c r="O35" s="110"/>
    </row>
    <row r="36" spans="1:16" ht="12.75" customHeight="1" x14ac:dyDescent="0.2">
      <c r="A36" s="33"/>
      <c r="B36" s="23" t="s">
        <v>59</v>
      </c>
      <c r="C36" s="23"/>
      <c r="D36" s="23"/>
      <c r="E36" s="23"/>
      <c r="F36" s="128">
        <v>5989</v>
      </c>
      <c r="G36" s="129">
        <v>-161</v>
      </c>
      <c r="H36" s="130">
        <v>5828</v>
      </c>
      <c r="I36" s="90"/>
      <c r="J36" s="98" t="s">
        <v>60</v>
      </c>
      <c r="K36" s="99"/>
      <c r="L36" s="100">
        <v>0</v>
      </c>
      <c r="M36" s="108"/>
      <c r="N36" s="109">
        <v>0</v>
      </c>
      <c r="O36" s="110"/>
    </row>
    <row r="37" spans="1:16" ht="13.5" thickBot="1" x14ac:dyDescent="0.25">
      <c r="A37" s="33"/>
      <c r="B37" s="23" t="s">
        <v>61</v>
      </c>
      <c r="C37" s="23"/>
      <c r="D37" s="23"/>
      <c r="E37" s="23"/>
      <c r="F37" s="128">
        <v>1994</v>
      </c>
      <c r="G37" s="129">
        <v>-54</v>
      </c>
      <c r="H37" s="130">
        <v>1940</v>
      </c>
      <c r="I37" s="90"/>
      <c r="J37" s="131" t="s">
        <v>62</v>
      </c>
      <c r="K37" s="99"/>
      <c r="L37" s="132"/>
      <c r="M37" s="133"/>
      <c r="N37" s="134">
        <v>170.24</v>
      </c>
      <c r="O37" s="135"/>
      <c r="P37" s="136"/>
    </row>
    <row r="38" spans="1:16" ht="13.5" thickBot="1" x14ac:dyDescent="0.25">
      <c r="A38" s="33"/>
      <c r="B38" s="23" t="s">
        <v>63</v>
      </c>
      <c r="C38" s="23"/>
      <c r="D38" s="23"/>
      <c r="E38" s="23"/>
      <c r="F38" s="137">
        <v>4457.41</v>
      </c>
      <c r="G38" s="138">
        <v>70.02</v>
      </c>
      <c r="H38" s="139">
        <v>4527.43</v>
      </c>
      <c r="I38" s="90"/>
      <c r="J38" s="140"/>
      <c r="K38" s="141"/>
      <c r="L38" s="142"/>
      <c r="M38" s="143"/>
      <c r="N38" s="143"/>
      <c r="O38" s="144"/>
    </row>
    <row r="39" spans="1:16" x14ac:dyDescent="0.2">
      <c r="A39" s="53"/>
      <c r="B39" s="145" t="s">
        <v>64</v>
      </c>
      <c r="C39" s="145"/>
      <c r="D39" s="145"/>
      <c r="E39" s="145"/>
      <c r="F39" s="146">
        <v>13387.87</v>
      </c>
      <c r="G39" s="147">
        <v>213.08</v>
      </c>
      <c r="H39" s="148">
        <v>13600.95</v>
      </c>
      <c r="I39" s="90"/>
      <c r="J39" s="149" t="s">
        <v>65</v>
      </c>
      <c r="K39" s="150"/>
      <c r="L39" s="150"/>
      <c r="M39" s="150"/>
      <c r="N39" s="150"/>
      <c r="O39" s="151"/>
    </row>
    <row r="40" spans="1:16" s="71" customFormat="1" x14ac:dyDescent="0.2">
      <c r="A40" s="67"/>
      <c r="B40" s="68"/>
      <c r="C40" s="68"/>
      <c r="D40" s="68"/>
      <c r="E40" s="68"/>
      <c r="F40" s="68"/>
      <c r="G40" s="68"/>
      <c r="H40" s="110"/>
      <c r="I40" s="90"/>
      <c r="J40" s="152"/>
      <c r="K40" s="153"/>
      <c r="L40" s="153"/>
      <c r="M40" s="153"/>
      <c r="N40" s="153"/>
      <c r="O40" s="154"/>
    </row>
    <row r="41" spans="1:16" s="71" customFormat="1" ht="13.5" thickBot="1" x14ac:dyDescent="0.25">
      <c r="A41" s="72"/>
      <c r="B41" s="73"/>
      <c r="C41" s="73"/>
      <c r="D41" s="73"/>
      <c r="E41" s="73"/>
      <c r="F41" s="73"/>
      <c r="G41" s="73"/>
      <c r="H41" s="155"/>
      <c r="I41" s="90"/>
      <c r="J41" s="156"/>
      <c r="K41" s="157"/>
      <c r="L41" s="157"/>
      <c r="M41" s="157"/>
      <c r="N41" s="157"/>
      <c r="O41" s="158"/>
    </row>
    <row r="42" spans="1:16" ht="13.5" thickBot="1" x14ac:dyDescent="0.25">
      <c r="I42" s="90"/>
    </row>
    <row r="43" spans="1:16" ht="15.75" x14ac:dyDescent="0.25">
      <c r="A43" s="29" t="s">
        <v>66</v>
      </c>
      <c r="B43" s="31"/>
      <c r="C43" s="31"/>
      <c r="D43" s="31"/>
      <c r="E43" s="31"/>
      <c r="F43" s="31"/>
      <c r="G43" s="31"/>
      <c r="H43" s="32"/>
      <c r="I43" s="90"/>
      <c r="J43" s="23"/>
      <c r="L43" s="23"/>
    </row>
    <row r="44" spans="1:16" x14ac:dyDescent="0.2">
      <c r="A44" s="33"/>
      <c r="B44" s="23"/>
      <c r="C44" s="23"/>
      <c r="D44" s="23"/>
      <c r="E44" s="23"/>
      <c r="F44" s="23"/>
      <c r="G44" s="23"/>
      <c r="H44" s="34"/>
      <c r="I44" s="90"/>
      <c r="J44" s="23"/>
      <c r="L44" s="159"/>
    </row>
    <row r="45" spans="1:16" x14ac:dyDescent="0.2">
      <c r="A45" s="76"/>
      <c r="B45" s="77"/>
      <c r="C45" s="77"/>
      <c r="D45" s="77"/>
      <c r="E45" s="77"/>
      <c r="F45" s="36" t="s">
        <v>41</v>
      </c>
      <c r="G45" s="36" t="s">
        <v>42</v>
      </c>
      <c r="H45" s="38" t="s">
        <v>43</v>
      </c>
      <c r="I45" s="90"/>
      <c r="J45" s="160"/>
      <c r="L45" s="161"/>
    </row>
    <row r="46" spans="1:16" x14ac:dyDescent="0.2">
      <c r="A46" s="33"/>
      <c r="B46" s="23" t="s">
        <v>67</v>
      </c>
      <c r="C46" s="23"/>
      <c r="D46" s="23"/>
      <c r="E46" s="86"/>
      <c r="F46" s="49">
        <v>201000</v>
      </c>
      <c r="G46" s="126">
        <f>ROUND(+H46-F46,2)</f>
        <v>0</v>
      </c>
      <c r="H46" s="162">
        <v>201000</v>
      </c>
      <c r="I46" s="90"/>
      <c r="J46" s="163"/>
      <c r="L46" s="161"/>
    </row>
    <row r="47" spans="1:16" x14ac:dyDescent="0.2">
      <c r="A47" s="33"/>
      <c r="B47" s="23" t="s">
        <v>68</v>
      </c>
      <c r="C47" s="23"/>
      <c r="D47" s="23"/>
      <c r="E47" s="23"/>
      <c r="F47" s="49">
        <v>201000</v>
      </c>
      <c r="G47" s="126">
        <f>ROUND(+H47-F47,2)</f>
        <v>0</v>
      </c>
      <c r="H47" s="162">
        <v>201000</v>
      </c>
      <c r="I47" s="90"/>
      <c r="J47" s="164"/>
    </row>
    <row r="48" spans="1:16" x14ac:dyDescent="0.2">
      <c r="A48" s="33"/>
      <c r="B48" s="23" t="s">
        <v>69</v>
      </c>
      <c r="C48" s="23"/>
      <c r="D48" s="23"/>
      <c r="E48" s="23"/>
      <c r="F48" s="49">
        <v>0</v>
      </c>
      <c r="G48" s="126">
        <f>+H48-F48</f>
        <v>0</v>
      </c>
      <c r="H48" s="162">
        <v>0</v>
      </c>
      <c r="I48" s="90"/>
      <c r="J48" s="165"/>
      <c r="L48" s="166"/>
    </row>
    <row r="49" spans="1:14" x14ac:dyDescent="0.2">
      <c r="A49" s="33"/>
      <c r="B49" s="23" t="s">
        <v>70</v>
      </c>
      <c r="C49" s="23"/>
      <c r="D49" s="23"/>
      <c r="E49" s="23"/>
      <c r="F49" s="49">
        <v>0</v>
      </c>
      <c r="G49" s="126">
        <f>+H49-F49</f>
        <v>0</v>
      </c>
      <c r="H49" s="162">
        <v>0</v>
      </c>
      <c r="I49" s="90"/>
      <c r="J49" s="164"/>
      <c r="L49" s="166"/>
    </row>
    <row r="50" spans="1:14" x14ac:dyDescent="0.2">
      <c r="A50" s="33"/>
      <c r="B50" s="23" t="s">
        <v>71</v>
      </c>
      <c r="C50" s="23"/>
      <c r="D50" s="23"/>
      <c r="E50" s="23"/>
      <c r="F50" s="49">
        <v>529682.06000000006</v>
      </c>
      <c r="G50" s="126">
        <f>ROUND(+H50-F50,2)</f>
        <v>84766.02</v>
      </c>
      <c r="H50" s="162">
        <v>614448.07999999996</v>
      </c>
      <c r="I50" s="90"/>
      <c r="J50" s="163"/>
      <c r="L50" s="23"/>
    </row>
    <row r="51" spans="1:14" x14ac:dyDescent="0.2">
      <c r="A51" s="33"/>
      <c r="B51" s="23" t="s">
        <v>72</v>
      </c>
      <c r="C51" s="23"/>
      <c r="D51" s="23"/>
      <c r="E51" s="23"/>
      <c r="F51" s="48">
        <v>0</v>
      </c>
      <c r="G51" s="126">
        <f>+H51-F51</f>
        <v>0</v>
      </c>
      <c r="H51" s="162">
        <v>0</v>
      </c>
      <c r="I51" s="90"/>
      <c r="J51" s="163"/>
      <c r="K51" s="166"/>
      <c r="L51" s="163"/>
      <c r="M51" s="167"/>
    </row>
    <row r="52" spans="1:14" x14ac:dyDescent="0.2">
      <c r="A52" s="33"/>
      <c r="B52" s="23" t="s">
        <v>73</v>
      </c>
      <c r="C52" s="23"/>
      <c r="D52" s="23"/>
      <c r="E52" s="23"/>
      <c r="F52" s="49"/>
      <c r="G52" s="126"/>
      <c r="H52" s="162"/>
      <c r="I52" s="90"/>
      <c r="J52" s="23"/>
      <c r="L52" s="23"/>
    </row>
    <row r="53" spans="1:14" x14ac:dyDescent="0.2">
      <c r="A53" s="33"/>
      <c r="B53" s="104" t="s">
        <v>74</v>
      </c>
      <c r="C53" s="23"/>
      <c r="D53" s="23"/>
      <c r="E53" s="23"/>
      <c r="F53" s="168">
        <v>730682.06</v>
      </c>
      <c r="G53" s="169">
        <f>ROUND(G47+G48+G51+G50,2)</f>
        <v>84766.02</v>
      </c>
      <c r="H53" s="170">
        <f>ROUND(H47+H48+H50+H51,2)</f>
        <v>815448.08</v>
      </c>
      <c r="I53" s="90"/>
      <c r="J53" s="163"/>
      <c r="K53" s="171"/>
      <c r="L53" s="163"/>
    </row>
    <row r="54" spans="1:14" x14ac:dyDescent="0.2">
      <c r="A54" s="33"/>
      <c r="B54" s="23"/>
      <c r="C54" s="23"/>
      <c r="D54" s="23"/>
      <c r="E54" s="23"/>
      <c r="F54" s="172"/>
      <c r="G54" s="99"/>
      <c r="H54" s="34"/>
      <c r="I54" s="90"/>
      <c r="J54" s="23"/>
      <c r="L54" s="23"/>
    </row>
    <row r="55" spans="1:14" x14ac:dyDescent="0.2">
      <c r="A55" s="67"/>
      <c r="B55" s="69"/>
      <c r="C55" s="69"/>
      <c r="D55" s="69"/>
      <c r="E55" s="69"/>
      <c r="F55" s="173"/>
      <c r="G55" s="174"/>
      <c r="H55" s="175"/>
      <c r="I55" s="90"/>
      <c r="J55" s="23"/>
    </row>
    <row r="56" spans="1:14" x14ac:dyDescent="0.2">
      <c r="A56" s="67"/>
      <c r="B56" s="69"/>
      <c r="C56" s="69"/>
      <c r="D56" s="69"/>
      <c r="E56" s="69"/>
      <c r="F56" s="173"/>
      <c r="G56" s="174"/>
      <c r="H56" s="175"/>
      <c r="I56" s="90"/>
      <c r="J56" s="23"/>
      <c r="L56" s="90"/>
      <c r="M56" s="90"/>
    </row>
    <row r="57" spans="1:14" ht="13.5" thickBot="1" x14ac:dyDescent="0.25">
      <c r="A57" s="176"/>
      <c r="B57" s="74"/>
      <c r="C57" s="74"/>
      <c r="D57" s="74"/>
      <c r="E57" s="74"/>
      <c r="F57" s="177"/>
      <c r="G57" s="178"/>
      <c r="H57" s="179"/>
      <c r="I57" s="90"/>
    </row>
    <row r="58" spans="1:14" x14ac:dyDescent="0.2">
      <c r="A58" s="23"/>
      <c r="B58" s="23"/>
      <c r="C58" s="23"/>
      <c r="D58" s="23"/>
      <c r="E58" s="23"/>
      <c r="F58" s="164"/>
      <c r="G58" s="180"/>
      <c r="H58" s="164"/>
      <c r="I58" s="164"/>
    </row>
    <row r="59" spans="1:14" ht="13.5" thickBot="1" x14ac:dyDescent="0.25">
      <c r="A59" s="23"/>
      <c r="B59" s="23"/>
      <c r="C59" s="23"/>
      <c r="D59" s="23"/>
      <c r="E59" s="23"/>
      <c r="F59" s="23"/>
      <c r="G59" s="23"/>
      <c r="H59" s="23"/>
      <c r="I59" s="164"/>
    </row>
    <row r="60" spans="1:14" ht="16.5" thickBot="1" x14ac:dyDescent="0.3">
      <c r="A60" s="29" t="s">
        <v>75</v>
      </c>
      <c r="B60" s="31"/>
      <c r="C60" s="31"/>
      <c r="D60" s="31"/>
      <c r="E60" s="31"/>
      <c r="F60" s="31"/>
      <c r="G60" s="31"/>
      <c r="H60" s="181"/>
      <c r="I60" s="90"/>
      <c r="J60" s="182" t="s">
        <v>76</v>
      </c>
      <c r="K60" s="183"/>
      <c r="N60" s="167"/>
    </row>
    <row r="61" spans="1:14" ht="6.75" customHeight="1" thickBot="1" x14ac:dyDescent="0.25">
      <c r="A61" s="33"/>
      <c r="B61" s="23"/>
      <c r="C61" s="23"/>
      <c r="D61" s="23"/>
      <c r="E61" s="23"/>
      <c r="F61" s="23"/>
      <c r="G61" s="23"/>
      <c r="H61" s="162"/>
      <c r="I61" s="90"/>
      <c r="J61" s="33"/>
      <c r="K61" s="34"/>
    </row>
    <row r="62" spans="1:14" s="85" customFormat="1" x14ac:dyDescent="0.2">
      <c r="A62" s="76"/>
      <c r="B62" s="77"/>
      <c r="C62" s="77"/>
      <c r="D62" s="77"/>
      <c r="E62" s="77"/>
      <c r="F62" s="36" t="s">
        <v>43</v>
      </c>
      <c r="G62" s="36" t="s">
        <v>42</v>
      </c>
      <c r="H62" s="38" t="s">
        <v>43</v>
      </c>
      <c r="I62" s="90"/>
      <c r="J62" s="184"/>
      <c r="K62" s="185"/>
    </row>
    <row r="63" spans="1:14" x14ac:dyDescent="0.2">
      <c r="A63" s="80"/>
      <c r="B63" s="186" t="s">
        <v>77</v>
      </c>
      <c r="C63" s="86"/>
      <c r="D63" s="86"/>
      <c r="E63" s="86"/>
      <c r="F63" s="187"/>
      <c r="G63" s="81"/>
      <c r="H63" s="188"/>
      <c r="I63" s="90"/>
      <c r="J63" s="33" t="s">
        <v>78</v>
      </c>
      <c r="K63" s="189">
        <v>7.4399999999999994E-2</v>
      </c>
      <c r="L63" s="190"/>
    </row>
    <row r="64" spans="1:14" ht="15" thickBot="1" x14ac:dyDescent="0.25">
      <c r="A64" s="33"/>
      <c r="B64" s="23" t="s">
        <v>79</v>
      </c>
      <c r="C64" s="23"/>
      <c r="D64" s="23"/>
      <c r="E64" s="99"/>
      <c r="F64" s="50">
        <v>27413972.879999999</v>
      </c>
      <c r="G64" s="50">
        <f>-F64+H64</f>
        <v>-341276.05999999866</v>
      </c>
      <c r="H64" s="162">
        <v>27072696.82</v>
      </c>
      <c r="I64" s="90"/>
      <c r="J64" s="176"/>
      <c r="K64" s="179"/>
    </row>
    <row r="65" spans="1:16" x14ac:dyDescent="0.2">
      <c r="A65" s="33"/>
      <c r="B65" s="23" t="s">
        <v>80</v>
      </c>
      <c r="C65" s="23"/>
      <c r="D65" s="23"/>
      <c r="E65" s="99"/>
      <c r="F65" s="50">
        <v>0</v>
      </c>
      <c r="G65" s="50">
        <f>-F65+H65</f>
        <v>0</v>
      </c>
      <c r="H65" s="162">
        <f>H48</f>
        <v>0</v>
      </c>
      <c r="I65" s="90"/>
      <c r="J65" s="69"/>
      <c r="K65" s="23"/>
    </row>
    <row r="66" spans="1:16" x14ac:dyDescent="0.2">
      <c r="A66" s="33"/>
      <c r="B66" s="23" t="s">
        <v>81</v>
      </c>
      <c r="C66" s="23"/>
      <c r="D66" s="23"/>
      <c r="E66" s="99"/>
      <c r="F66" s="50">
        <v>201000</v>
      </c>
      <c r="G66" s="50">
        <f>(-F66+H66)</f>
        <v>0</v>
      </c>
      <c r="H66" s="162">
        <f>H46+G47</f>
        <v>201000</v>
      </c>
      <c r="I66" s="90"/>
      <c r="J66" s="23"/>
      <c r="K66" s="23"/>
    </row>
    <row r="67" spans="1:16" x14ac:dyDescent="0.2">
      <c r="A67" s="33"/>
      <c r="B67" s="23" t="s">
        <v>72</v>
      </c>
      <c r="C67" s="23"/>
      <c r="D67" s="23"/>
      <c r="E67" s="99"/>
      <c r="F67" s="57">
        <v>0</v>
      </c>
      <c r="G67" s="57">
        <f>-F67+H67</f>
        <v>0</v>
      </c>
      <c r="H67" s="191">
        <v>0</v>
      </c>
      <c r="I67" s="90"/>
    </row>
    <row r="68" spans="1:16" ht="13.5" thickBot="1" x14ac:dyDescent="0.25">
      <c r="A68" s="33"/>
      <c r="B68" s="104" t="s">
        <v>82</v>
      </c>
      <c r="C68" s="23"/>
      <c r="D68" s="23"/>
      <c r="E68" s="99"/>
      <c r="F68" s="192">
        <v>27614972.879999999</v>
      </c>
      <c r="G68" s="192">
        <f>SUM(G64:G67)</f>
        <v>-341276.05999999866</v>
      </c>
      <c r="H68" s="170">
        <f>SUM(H64:H67)</f>
        <v>27273696.82</v>
      </c>
      <c r="I68" s="90"/>
      <c r="J68" s="90"/>
    </row>
    <row r="69" spans="1:16" ht="15.75" x14ac:dyDescent="0.25">
      <c r="A69" s="33"/>
      <c r="B69" s="23"/>
      <c r="C69" s="23"/>
      <c r="D69" s="23"/>
      <c r="E69" s="99"/>
      <c r="F69" s="192"/>
      <c r="G69" s="50"/>
      <c r="H69" s="170"/>
      <c r="I69" s="90"/>
      <c r="J69" s="29" t="s">
        <v>83</v>
      </c>
      <c r="K69" s="31"/>
      <c r="L69" s="31"/>
      <c r="M69" s="31"/>
      <c r="N69" s="31"/>
      <c r="O69" s="32"/>
    </row>
    <row r="70" spans="1:16" ht="6.75" customHeight="1" x14ac:dyDescent="0.2">
      <c r="A70" s="33"/>
      <c r="B70" s="104"/>
      <c r="C70" s="23"/>
      <c r="D70" s="23"/>
      <c r="E70" s="99"/>
      <c r="F70" s="50"/>
      <c r="G70" s="50"/>
      <c r="H70" s="162"/>
      <c r="I70" s="90"/>
      <c r="J70" s="33"/>
      <c r="K70" s="23"/>
      <c r="L70" s="23"/>
      <c r="M70" s="23"/>
      <c r="N70" s="23"/>
      <c r="O70" s="34"/>
    </row>
    <row r="71" spans="1:16" x14ac:dyDescent="0.2">
      <c r="A71" s="33"/>
      <c r="B71" s="104" t="s">
        <v>84</v>
      </c>
      <c r="C71" s="23"/>
      <c r="D71" s="23"/>
      <c r="E71" s="99"/>
      <c r="F71" s="50"/>
      <c r="G71" s="50"/>
      <c r="H71" s="162"/>
      <c r="I71" s="90"/>
      <c r="J71" s="35"/>
      <c r="K71" s="193"/>
      <c r="L71" s="36" t="s">
        <v>85</v>
      </c>
      <c r="M71" s="36" t="s">
        <v>86</v>
      </c>
      <c r="N71" s="36" t="s">
        <v>87</v>
      </c>
      <c r="O71" s="194" t="s">
        <v>88</v>
      </c>
    </row>
    <row r="72" spans="1:16" x14ac:dyDescent="0.2">
      <c r="A72" s="33"/>
      <c r="B72" s="23" t="s">
        <v>89</v>
      </c>
      <c r="C72" s="23"/>
      <c r="D72" s="23"/>
      <c r="E72" s="99"/>
      <c r="F72" s="50">
        <v>19419560.469999999</v>
      </c>
      <c r="G72" s="50">
        <f>-K17</f>
        <v>-332709.89</v>
      </c>
      <c r="H72" s="162">
        <f>L17</f>
        <v>19086850.579999998</v>
      </c>
      <c r="I72" s="90"/>
      <c r="J72" s="33" t="s">
        <v>90</v>
      </c>
      <c r="K72" s="23"/>
      <c r="L72" s="195">
        <v>26385850.579999998</v>
      </c>
      <c r="M72" s="196">
        <v>1</v>
      </c>
      <c r="N72" s="197">
        <v>5828</v>
      </c>
      <c r="O72" s="198">
        <v>221050.64</v>
      </c>
    </row>
    <row r="73" spans="1:16" x14ac:dyDescent="0.2">
      <c r="A73" s="33"/>
      <c r="B73" s="23" t="s">
        <v>91</v>
      </c>
      <c r="C73" s="23"/>
      <c r="D73" s="23"/>
      <c r="E73" s="99"/>
      <c r="F73" s="57">
        <v>4000000</v>
      </c>
      <c r="G73" s="57">
        <f>-F73+H73</f>
        <v>0</v>
      </c>
      <c r="H73" s="191">
        <f>I18</f>
        <v>4000000</v>
      </c>
      <c r="I73" s="90"/>
      <c r="J73" s="33" t="s">
        <v>92</v>
      </c>
      <c r="K73" s="23"/>
      <c r="L73" s="195">
        <v>0</v>
      </c>
      <c r="M73" s="196">
        <v>0</v>
      </c>
      <c r="N73" s="197">
        <v>0</v>
      </c>
      <c r="O73" s="198">
        <v>0</v>
      </c>
    </row>
    <row r="74" spans="1:16" x14ac:dyDescent="0.2">
      <c r="A74" s="33"/>
      <c r="B74" s="104" t="s">
        <v>93</v>
      </c>
      <c r="C74" s="23"/>
      <c r="D74" s="23"/>
      <c r="E74" s="23"/>
      <c r="F74" s="199">
        <v>23419560.469999999</v>
      </c>
      <c r="G74" s="199">
        <f>SUM(G72:G73)</f>
        <v>-332709.89</v>
      </c>
      <c r="H74" s="170">
        <f>SUM(H72:H73)</f>
        <v>23086850.579999998</v>
      </c>
      <c r="I74" s="164"/>
      <c r="J74" s="33" t="s">
        <v>94</v>
      </c>
      <c r="K74" s="23"/>
      <c r="L74" s="195">
        <v>0</v>
      </c>
      <c r="M74" s="196">
        <v>0</v>
      </c>
      <c r="N74" s="197">
        <v>0</v>
      </c>
      <c r="O74" s="198">
        <v>0</v>
      </c>
    </row>
    <row r="75" spans="1:16" x14ac:dyDescent="0.2">
      <c r="A75" s="33"/>
      <c r="B75" s="23"/>
      <c r="C75" s="23"/>
      <c r="D75" s="23"/>
      <c r="E75" s="23"/>
      <c r="F75" s="200"/>
      <c r="G75" s="172"/>
      <c r="H75" s="201"/>
      <c r="I75" s="164"/>
      <c r="J75" s="202" t="s">
        <v>95</v>
      </c>
      <c r="K75" s="145"/>
      <c r="L75" s="203">
        <v>26385850.579999998</v>
      </c>
      <c r="M75" s="204"/>
      <c r="N75" s="205">
        <v>5828</v>
      </c>
      <c r="O75" s="206">
        <v>221050.64</v>
      </c>
      <c r="P75" s="90"/>
    </row>
    <row r="76" spans="1:16" ht="13.5" thickBot="1" x14ac:dyDescent="0.25">
      <c r="A76" s="33"/>
      <c r="B76" s="23"/>
      <c r="C76" s="104"/>
      <c r="D76" s="104"/>
      <c r="E76" s="23"/>
      <c r="F76" s="207"/>
      <c r="G76" s="207"/>
      <c r="H76" s="208"/>
      <c r="I76" s="164"/>
      <c r="J76" s="176"/>
      <c r="K76" s="74"/>
      <c r="L76" s="74"/>
      <c r="M76" s="74"/>
      <c r="N76" s="74"/>
      <c r="O76" s="179"/>
    </row>
    <row r="77" spans="1:16" x14ac:dyDescent="0.2">
      <c r="A77" s="33"/>
      <c r="B77" s="23"/>
      <c r="C77" s="23"/>
      <c r="D77" s="23"/>
      <c r="E77" s="23"/>
      <c r="F77" s="200"/>
      <c r="G77" s="172"/>
      <c r="H77" s="201"/>
      <c r="I77" s="164"/>
      <c r="J77" s="69"/>
      <c r="K77" s="23"/>
      <c r="L77" s="23"/>
      <c r="M77" s="23"/>
      <c r="N77" s="23"/>
      <c r="O77" s="23"/>
    </row>
    <row r="78" spans="1:16" x14ac:dyDescent="0.2">
      <c r="A78" s="33"/>
      <c r="B78" s="23" t="s">
        <v>96</v>
      </c>
      <c r="C78" s="23"/>
      <c r="D78" s="23"/>
      <c r="E78" s="23"/>
      <c r="F78" s="51">
        <v>1.4219999999999999</v>
      </c>
      <c r="G78" s="209"/>
      <c r="H78" s="189">
        <f>+H68/H72</f>
        <v>1.4289259878514753</v>
      </c>
      <c r="I78" s="164"/>
      <c r="J78" s="23"/>
      <c r="K78" s="23"/>
      <c r="L78" s="23"/>
      <c r="M78" s="23"/>
      <c r="N78" s="23"/>
      <c r="O78" s="23"/>
    </row>
    <row r="79" spans="1:16" x14ac:dyDescent="0.2">
      <c r="A79" s="33"/>
      <c r="B79" s="23" t="s">
        <v>97</v>
      </c>
      <c r="C79" s="23"/>
      <c r="D79" s="23"/>
      <c r="E79" s="23"/>
      <c r="F79" s="51">
        <v>1.1791</v>
      </c>
      <c r="G79" s="209"/>
      <c r="H79" s="189">
        <f>+H68/H74</f>
        <v>1.1813519875953562</v>
      </c>
      <c r="I79" s="164"/>
      <c r="J79" s="23"/>
      <c r="K79" s="23"/>
      <c r="L79" s="23"/>
      <c r="M79" s="23"/>
      <c r="N79" s="23"/>
      <c r="O79" s="23"/>
    </row>
    <row r="80" spans="1:16" x14ac:dyDescent="0.2">
      <c r="A80" s="53"/>
      <c r="B80" s="145"/>
      <c r="C80" s="145"/>
      <c r="D80" s="145"/>
      <c r="E80" s="145"/>
      <c r="F80" s="210"/>
      <c r="G80" s="210"/>
      <c r="H80" s="211"/>
      <c r="I80" s="164"/>
    </row>
    <row r="81" spans="1:15" s="71" customFormat="1" ht="11.25" x14ac:dyDescent="0.2">
      <c r="A81" s="212" t="s">
        <v>98</v>
      </c>
      <c r="B81" s="68"/>
      <c r="C81" s="68"/>
      <c r="D81" s="68"/>
      <c r="E81" s="68"/>
      <c r="F81" s="69"/>
      <c r="G81" s="69"/>
      <c r="H81" s="213"/>
      <c r="I81" s="69"/>
    </row>
    <row r="82" spans="1:15" s="71" customFormat="1" ht="12" thickBot="1" x14ac:dyDescent="0.25">
      <c r="A82" s="72" t="s">
        <v>99</v>
      </c>
      <c r="B82" s="73"/>
      <c r="C82" s="73"/>
      <c r="D82" s="73"/>
      <c r="E82" s="73"/>
      <c r="F82" s="73"/>
      <c r="G82" s="73"/>
      <c r="H82" s="155"/>
      <c r="I82" s="69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</row>
    <row r="84" spans="1:15" ht="15.75" x14ac:dyDescent="0.25">
      <c r="A84" s="214" t="str">
        <f>+D4&amp;" - "&amp;D5</f>
        <v>ELFI, Inc. - Indenture No. 5, LLC</v>
      </c>
      <c r="B84" s="23"/>
      <c r="C84" s="23"/>
      <c r="D84" s="23"/>
      <c r="E84" s="215"/>
      <c r="F84" s="23"/>
      <c r="G84" s="23"/>
      <c r="H84" s="23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</row>
    <row r="86" spans="1:15" ht="15.75" x14ac:dyDescent="0.25">
      <c r="A86" s="29" t="s">
        <v>100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4"/>
    </row>
    <row r="88" spans="1:15" s="85" customFormat="1" x14ac:dyDescent="0.2">
      <c r="A88" s="76"/>
      <c r="B88" s="77"/>
      <c r="C88" s="77"/>
      <c r="D88" s="77"/>
      <c r="E88" s="77"/>
      <c r="F88" s="216" t="s">
        <v>87</v>
      </c>
      <c r="G88" s="217"/>
      <c r="H88" s="218" t="s">
        <v>101</v>
      </c>
      <c r="I88" s="219"/>
      <c r="J88" s="217" t="s">
        <v>102</v>
      </c>
      <c r="K88" s="220"/>
      <c r="L88" s="220" t="s">
        <v>103</v>
      </c>
      <c r="M88" s="220"/>
      <c r="N88" s="220" t="s">
        <v>104</v>
      </c>
      <c r="O88" s="221"/>
    </row>
    <row r="89" spans="1:15" s="85" customFormat="1" x14ac:dyDescent="0.2">
      <c r="A89" s="76"/>
      <c r="B89" s="77"/>
      <c r="C89" s="77"/>
      <c r="D89" s="77"/>
      <c r="E89" s="77"/>
      <c r="F89" s="36" t="s">
        <v>105</v>
      </c>
      <c r="G89" s="222" t="s">
        <v>106</v>
      </c>
      <c r="H89" s="223" t="s">
        <v>105</v>
      </c>
      <c r="I89" s="224" t="s">
        <v>106</v>
      </c>
      <c r="J89" s="222" t="s">
        <v>105</v>
      </c>
      <c r="K89" s="36" t="s">
        <v>106</v>
      </c>
      <c r="L89" s="36" t="s">
        <v>105</v>
      </c>
      <c r="M89" s="36" t="s">
        <v>106</v>
      </c>
      <c r="N89" s="36" t="s">
        <v>105</v>
      </c>
      <c r="O89" s="38" t="s">
        <v>106</v>
      </c>
    </row>
    <row r="90" spans="1:15" x14ac:dyDescent="0.2">
      <c r="A90" s="225" t="s">
        <v>49</v>
      </c>
      <c r="B90" s="23" t="s">
        <v>49</v>
      </c>
      <c r="C90" s="23"/>
      <c r="D90" s="23"/>
      <c r="E90" s="23"/>
      <c r="F90" s="226">
        <v>0</v>
      </c>
      <c r="G90" s="226">
        <v>0</v>
      </c>
      <c r="H90" s="111">
        <v>0</v>
      </c>
      <c r="I90" s="111">
        <v>0</v>
      </c>
      <c r="J90" s="227">
        <v>0</v>
      </c>
      <c r="K90" s="228">
        <v>0</v>
      </c>
      <c r="L90" s="229">
        <v>0</v>
      </c>
      <c r="M90" s="229">
        <v>0</v>
      </c>
      <c r="N90" s="229">
        <v>0</v>
      </c>
      <c r="O90" s="230">
        <v>0</v>
      </c>
    </row>
    <row r="91" spans="1:15" x14ac:dyDescent="0.2">
      <c r="A91" s="225" t="s">
        <v>51</v>
      </c>
      <c r="B91" s="23" t="s">
        <v>51</v>
      </c>
      <c r="C91" s="23"/>
      <c r="D91" s="23"/>
      <c r="E91" s="23"/>
      <c r="F91" s="226">
        <v>0</v>
      </c>
      <c r="G91" s="226">
        <v>0</v>
      </c>
      <c r="H91" s="111">
        <v>0</v>
      </c>
      <c r="I91" s="111">
        <v>0</v>
      </c>
      <c r="J91" s="227">
        <v>0</v>
      </c>
      <c r="K91" s="196">
        <v>0</v>
      </c>
      <c r="L91" s="231">
        <v>0</v>
      </c>
      <c r="M91" s="231">
        <v>0</v>
      </c>
      <c r="N91" s="231">
        <v>0</v>
      </c>
      <c r="O91" s="232">
        <v>0</v>
      </c>
    </row>
    <row r="92" spans="1:15" x14ac:dyDescent="0.2">
      <c r="A92" s="225" t="s">
        <v>56</v>
      </c>
      <c r="B92" s="23" t="s">
        <v>56</v>
      </c>
      <c r="C92" s="23"/>
      <c r="D92" s="23"/>
      <c r="E92" s="23"/>
      <c r="F92" s="226"/>
      <c r="G92" s="226"/>
      <c r="H92" s="111"/>
      <c r="I92" s="111"/>
      <c r="J92" s="196"/>
      <c r="K92" s="196"/>
      <c r="L92" s="231"/>
      <c r="M92" s="231"/>
      <c r="N92" s="231"/>
      <c r="O92" s="232"/>
    </row>
    <row r="93" spans="1:15" x14ac:dyDescent="0.2">
      <c r="A93" s="225" t="s">
        <v>107</v>
      </c>
      <c r="B93" s="23" t="s">
        <v>108</v>
      </c>
      <c r="C93" s="23"/>
      <c r="D93" s="23"/>
      <c r="E93" s="23"/>
      <c r="F93" s="226">
        <v>4190</v>
      </c>
      <c r="G93" s="226">
        <v>4051</v>
      </c>
      <c r="H93" s="111">
        <v>17807998.34</v>
      </c>
      <c r="I93" s="111">
        <v>17589001.050000001</v>
      </c>
      <c r="J93" s="227">
        <v>0.66710000000000003</v>
      </c>
      <c r="K93" s="196">
        <v>0.66659999999999997</v>
      </c>
      <c r="L93" s="231">
        <v>4.99</v>
      </c>
      <c r="M93" s="231">
        <v>5.0199999999999996</v>
      </c>
      <c r="N93" s="231">
        <v>163.01</v>
      </c>
      <c r="O93" s="232">
        <v>164.3</v>
      </c>
    </row>
    <row r="94" spans="1:15" x14ac:dyDescent="0.2">
      <c r="A94" s="225" t="s">
        <v>109</v>
      </c>
      <c r="B94" s="233" t="s">
        <v>110</v>
      </c>
      <c r="C94" s="23"/>
      <c r="D94" s="23"/>
      <c r="E94" s="23"/>
      <c r="F94" s="226">
        <v>172</v>
      </c>
      <c r="G94" s="226">
        <v>201</v>
      </c>
      <c r="H94" s="111">
        <v>910929.7</v>
      </c>
      <c r="I94" s="111">
        <v>940065.83</v>
      </c>
      <c r="J94" s="227">
        <v>3.4099999999999998E-2</v>
      </c>
      <c r="K94" s="196">
        <v>3.56E-2</v>
      </c>
      <c r="L94" s="231">
        <v>5.0599999999999996</v>
      </c>
      <c r="M94" s="231">
        <v>5.0199999999999996</v>
      </c>
      <c r="N94" s="231">
        <v>181.77</v>
      </c>
      <c r="O94" s="232">
        <v>154.21</v>
      </c>
    </row>
    <row r="95" spans="1:15" x14ac:dyDescent="0.2">
      <c r="A95" s="225" t="s">
        <v>111</v>
      </c>
      <c r="B95" s="233" t="s">
        <v>112</v>
      </c>
      <c r="C95" s="23"/>
      <c r="D95" s="23"/>
      <c r="E95" s="23"/>
      <c r="F95" s="226">
        <v>108</v>
      </c>
      <c r="G95" s="226">
        <v>117</v>
      </c>
      <c r="H95" s="111">
        <v>650853.59</v>
      </c>
      <c r="I95" s="111">
        <v>586707.96</v>
      </c>
      <c r="J95" s="227">
        <v>2.4400000000000002E-2</v>
      </c>
      <c r="K95" s="196">
        <v>2.2200000000000001E-2</v>
      </c>
      <c r="L95" s="231">
        <v>5.62</v>
      </c>
      <c r="M95" s="231">
        <v>5.32</v>
      </c>
      <c r="N95" s="231">
        <v>179.97</v>
      </c>
      <c r="O95" s="232">
        <v>164.48</v>
      </c>
    </row>
    <row r="96" spans="1:15" x14ac:dyDescent="0.2">
      <c r="A96" s="225" t="s">
        <v>113</v>
      </c>
      <c r="B96" s="233" t="s">
        <v>114</v>
      </c>
      <c r="C96" s="23"/>
      <c r="D96" s="23"/>
      <c r="E96" s="23"/>
      <c r="F96" s="226">
        <v>63</v>
      </c>
      <c r="G96" s="226">
        <v>56</v>
      </c>
      <c r="H96" s="111">
        <v>312477.94</v>
      </c>
      <c r="I96" s="111">
        <v>289829.65999999997</v>
      </c>
      <c r="J96" s="227">
        <v>1.17E-2</v>
      </c>
      <c r="K96" s="196">
        <v>1.0999999999999999E-2</v>
      </c>
      <c r="L96" s="231">
        <v>4.62</v>
      </c>
      <c r="M96" s="231">
        <v>4.76</v>
      </c>
      <c r="N96" s="231">
        <v>195.46</v>
      </c>
      <c r="O96" s="232">
        <v>153.84</v>
      </c>
    </row>
    <row r="97" spans="1:25" x14ac:dyDescent="0.2">
      <c r="A97" s="225" t="s">
        <v>115</v>
      </c>
      <c r="B97" s="233" t="s">
        <v>116</v>
      </c>
      <c r="C97" s="23"/>
      <c r="D97" s="23"/>
      <c r="E97" s="23"/>
      <c r="F97" s="226">
        <v>135</v>
      </c>
      <c r="G97" s="226">
        <v>119</v>
      </c>
      <c r="H97" s="111">
        <v>823223.72</v>
      </c>
      <c r="I97" s="111">
        <v>542002.23</v>
      </c>
      <c r="J97" s="227">
        <v>3.0800000000000001E-2</v>
      </c>
      <c r="K97" s="196">
        <v>2.0500000000000001E-2</v>
      </c>
      <c r="L97" s="231">
        <v>4.62</v>
      </c>
      <c r="M97" s="231">
        <v>4.68</v>
      </c>
      <c r="N97" s="231">
        <v>172.19</v>
      </c>
      <c r="O97" s="232">
        <v>161.99</v>
      </c>
    </row>
    <row r="98" spans="1:25" x14ac:dyDescent="0.2">
      <c r="A98" s="225" t="s">
        <v>117</v>
      </c>
      <c r="B98" s="233" t="s">
        <v>118</v>
      </c>
      <c r="C98" s="23"/>
      <c r="D98" s="23"/>
      <c r="E98" s="23"/>
      <c r="F98" s="226">
        <v>163</v>
      </c>
      <c r="G98" s="226">
        <v>138</v>
      </c>
      <c r="H98" s="111">
        <v>756663.3</v>
      </c>
      <c r="I98" s="111">
        <v>811383.63</v>
      </c>
      <c r="J98" s="227">
        <v>2.8299999999999999E-2</v>
      </c>
      <c r="K98" s="196">
        <v>3.0800000000000001E-2</v>
      </c>
      <c r="L98" s="231">
        <v>6.07</v>
      </c>
      <c r="M98" s="231">
        <v>5.22</v>
      </c>
      <c r="N98" s="231">
        <v>133.63999999999999</v>
      </c>
      <c r="O98" s="232">
        <v>168.56</v>
      </c>
    </row>
    <row r="99" spans="1:25" x14ac:dyDescent="0.2">
      <c r="A99" s="225" t="s">
        <v>119</v>
      </c>
      <c r="B99" s="233" t="s">
        <v>120</v>
      </c>
      <c r="C99" s="23"/>
      <c r="D99" s="23"/>
      <c r="E99" s="23"/>
      <c r="F99" s="226">
        <v>85</v>
      </c>
      <c r="G99" s="226">
        <v>106</v>
      </c>
      <c r="H99" s="111">
        <v>355066.38</v>
      </c>
      <c r="I99" s="111">
        <v>457700.73</v>
      </c>
      <c r="J99" s="227">
        <v>1.3299999999999999E-2</v>
      </c>
      <c r="K99" s="196">
        <v>1.7299999999999999E-2</v>
      </c>
      <c r="L99" s="231">
        <v>4.95</v>
      </c>
      <c r="M99" s="231">
        <v>5.73</v>
      </c>
      <c r="N99" s="231">
        <v>145.22999999999999</v>
      </c>
      <c r="O99" s="232">
        <v>140.41999999999999</v>
      </c>
    </row>
    <row r="100" spans="1:25" x14ac:dyDescent="0.2">
      <c r="A100" s="234" t="s">
        <v>121</v>
      </c>
      <c r="B100" s="235" t="s">
        <v>121</v>
      </c>
      <c r="C100" s="235"/>
      <c r="D100" s="235"/>
      <c r="E100" s="235"/>
      <c r="F100" s="236">
        <v>4916</v>
      </c>
      <c r="G100" s="236">
        <v>4788</v>
      </c>
      <c r="H100" s="237">
        <v>21617212.969999999</v>
      </c>
      <c r="I100" s="237">
        <v>21216691.09</v>
      </c>
      <c r="J100" s="238">
        <v>0.80979999999999996</v>
      </c>
      <c r="K100" s="239">
        <v>0.80410000000000004</v>
      </c>
      <c r="L100" s="240">
        <v>5.03</v>
      </c>
      <c r="M100" s="240">
        <v>5.04</v>
      </c>
      <c r="N100" s="240">
        <v>163.81</v>
      </c>
      <c r="O100" s="241">
        <v>163.30000000000001</v>
      </c>
    </row>
    <row r="101" spans="1:25" x14ac:dyDescent="0.2">
      <c r="A101" s="225" t="s">
        <v>53</v>
      </c>
      <c r="B101" s="23" t="s">
        <v>53</v>
      </c>
      <c r="C101" s="23"/>
      <c r="D101" s="23"/>
      <c r="E101" s="23"/>
      <c r="F101" s="226">
        <v>655</v>
      </c>
      <c r="G101" s="226">
        <v>627</v>
      </c>
      <c r="H101" s="111">
        <v>3702461.51</v>
      </c>
      <c r="I101" s="111">
        <v>3646762.27</v>
      </c>
      <c r="J101" s="227">
        <v>0.13869999999999999</v>
      </c>
      <c r="K101" s="196">
        <v>0.13819999999999999</v>
      </c>
      <c r="L101" s="231">
        <v>5.1100000000000003</v>
      </c>
      <c r="M101" s="231">
        <v>5.08</v>
      </c>
      <c r="N101" s="231">
        <v>168.89</v>
      </c>
      <c r="O101" s="232">
        <v>185.01</v>
      </c>
    </row>
    <row r="102" spans="1:25" x14ac:dyDescent="0.2">
      <c r="A102" s="225" t="s">
        <v>52</v>
      </c>
      <c r="B102" s="23" t="s">
        <v>52</v>
      </c>
      <c r="C102" s="23"/>
      <c r="D102" s="23"/>
      <c r="E102" s="23"/>
      <c r="F102" s="226">
        <v>360</v>
      </c>
      <c r="G102" s="226">
        <v>352</v>
      </c>
      <c r="H102" s="111">
        <v>1206085.1100000001</v>
      </c>
      <c r="I102" s="111">
        <v>1301346.58</v>
      </c>
      <c r="J102" s="227">
        <v>4.5199999999999997E-2</v>
      </c>
      <c r="K102" s="196">
        <v>4.9299999999999997E-2</v>
      </c>
      <c r="L102" s="231">
        <v>4.8899999999999997</v>
      </c>
      <c r="M102" s="231">
        <v>4.8499999999999996</v>
      </c>
      <c r="N102" s="231">
        <v>145.22999999999999</v>
      </c>
      <c r="O102" s="232">
        <v>157.58000000000001</v>
      </c>
    </row>
    <row r="103" spans="1:25" x14ac:dyDescent="0.2">
      <c r="A103" s="225" t="s">
        <v>58</v>
      </c>
      <c r="B103" s="23" t="s">
        <v>58</v>
      </c>
      <c r="C103" s="23"/>
      <c r="D103" s="23"/>
      <c r="E103" s="23"/>
      <c r="F103" s="226">
        <v>58</v>
      </c>
      <c r="G103" s="226">
        <v>61</v>
      </c>
      <c r="H103" s="111">
        <v>169656.82</v>
      </c>
      <c r="I103" s="111">
        <v>221050.64</v>
      </c>
      <c r="J103" s="242">
        <v>6.4000000000000003E-3</v>
      </c>
      <c r="K103" s="196">
        <v>8.3999999999999995E-3</v>
      </c>
      <c r="L103" s="231">
        <v>4.0199999999999996</v>
      </c>
      <c r="M103" s="231">
        <v>4.3</v>
      </c>
      <c r="N103" s="231">
        <v>87.41</v>
      </c>
      <c r="O103" s="232">
        <v>133.94999999999999</v>
      </c>
      <c r="Q103" s="243"/>
      <c r="R103" s="243"/>
      <c r="S103" s="243"/>
      <c r="T103" s="244"/>
      <c r="U103" s="244"/>
      <c r="V103" s="245"/>
      <c r="W103" s="245"/>
      <c r="X103" s="245"/>
      <c r="Y103" s="245"/>
    </row>
    <row r="104" spans="1:25" x14ac:dyDescent="0.2">
      <c r="A104" s="225" t="s">
        <v>60</v>
      </c>
      <c r="B104" s="23" t="s">
        <v>60</v>
      </c>
      <c r="C104" s="23"/>
      <c r="D104" s="23"/>
      <c r="E104" s="23"/>
      <c r="F104" s="226">
        <v>0</v>
      </c>
      <c r="G104" s="226">
        <v>0</v>
      </c>
      <c r="H104" s="111">
        <v>0</v>
      </c>
      <c r="I104" s="111">
        <v>0</v>
      </c>
      <c r="J104" s="242">
        <v>0</v>
      </c>
      <c r="K104" s="196">
        <v>0</v>
      </c>
      <c r="L104" s="231">
        <v>0</v>
      </c>
      <c r="M104" s="231">
        <v>0</v>
      </c>
      <c r="N104" s="231">
        <v>0</v>
      </c>
      <c r="O104" s="232">
        <v>0</v>
      </c>
    </row>
    <row r="105" spans="1:25" x14ac:dyDescent="0.2">
      <c r="A105" s="53"/>
      <c r="B105" s="60" t="s">
        <v>95</v>
      </c>
      <c r="C105" s="145"/>
      <c r="D105" s="145"/>
      <c r="E105" s="91"/>
      <c r="F105" s="246">
        <v>5989</v>
      </c>
      <c r="G105" s="246">
        <v>5828</v>
      </c>
      <c r="H105" s="203">
        <v>26695416.41</v>
      </c>
      <c r="I105" s="203">
        <v>26385850.579999998</v>
      </c>
      <c r="J105" s="247"/>
      <c r="K105" s="247"/>
      <c r="L105" s="248">
        <v>5.0199999999999996</v>
      </c>
      <c r="M105" s="248">
        <v>5.03</v>
      </c>
      <c r="N105" s="248">
        <v>163.19</v>
      </c>
      <c r="O105" s="249">
        <v>165.78</v>
      </c>
    </row>
    <row r="106" spans="1:25" s="71" customFormat="1" ht="11.25" x14ac:dyDescent="0.2">
      <c r="A106" s="212"/>
      <c r="B106" s="68"/>
      <c r="C106" s="68"/>
      <c r="D106" s="68"/>
      <c r="E106" s="68"/>
      <c r="F106" s="68"/>
      <c r="G106" s="68"/>
      <c r="H106" s="68"/>
      <c r="I106" s="68"/>
      <c r="J106" s="250"/>
      <c r="K106" s="250"/>
      <c r="L106" s="68"/>
      <c r="M106" s="68"/>
      <c r="N106" s="68"/>
      <c r="O106" s="251"/>
    </row>
    <row r="107" spans="1:25" s="71" customFormat="1" ht="12" thickBot="1" x14ac:dyDescent="0.25">
      <c r="A107" s="72"/>
      <c r="B107" s="73"/>
      <c r="C107" s="73"/>
      <c r="D107" s="73"/>
      <c r="E107" s="73"/>
      <c r="F107" s="73"/>
      <c r="G107" s="73"/>
      <c r="H107" s="73"/>
      <c r="I107" s="73"/>
      <c r="J107" s="252"/>
      <c r="K107" s="252"/>
      <c r="L107" s="73"/>
      <c r="M107" s="73"/>
      <c r="N107" s="73"/>
      <c r="O107" s="253"/>
    </row>
    <row r="108" spans="1:25" ht="12.75" customHeight="1" thickBot="1" x14ac:dyDescent="0.25">
      <c r="A108" s="74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P108" s="254"/>
      <c r="Q108" s="254"/>
      <c r="R108" s="254"/>
      <c r="S108" s="254"/>
      <c r="T108" s="254"/>
      <c r="U108" s="254"/>
      <c r="V108" s="254"/>
      <c r="W108" s="254"/>
      <c r="X108" s="254"/>
      <c r="Y108" s="254"/>
    </row>
    <row r="109" spans="1:25" ht="15.75" x14ac:dyDescent="0.25">
      <c r="A109" s="29" t="s">
        <v>122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254"/>
      <c r="Q109" s="254"/>
      <c r="R109" s="254"/>
      <c r="S109" s="254"/>
      <c r="T109" s="254"/>
      <c r="U109" s="254"/>
      <c r="V109" s="254"/>
      <c r="W109" s="254"/>
      <c r="X109" s="254"/>
      <c r="Y109" s="254"/>
    </row>
    <row r="110" spans="1:25" ht="6.75" customHeight="1" x14ac:dyDescent="0.2">
      <c r="A110" s="3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4"/>
      <c r="P110" s="254"/>
      <c r="Q110" s="254"/>
      <c r="R110" s="254"/>
      <c r="S110" s="254"/>
      <c r="T110" s="254"/>
      <c r="U110" s="254"/>
      <c r="V110" s="254"/>
      <c r="W110" s="254"/>
      <c r="X110" s="254"/>
      <c r="Y110" s="254"/>
    </row>
    <row r="111" spans="1:25" s="85" customFormat="1" x14ac:dyDescent="0.2">
      <c r="A111" s="76"/>
      <c r="B111" s="77"/>
      <c r="C111" s="77"/>
      <c r="D111" s="77"/>
      <c r="E111" s="255"/>
      <c r="F111" s="220" t="s">
        <v>87</v>
      </c>
      <c r="G111" s="220"/>
      <c r="H111" s="218" t="s">
        <v>101</v>
      </c>
      <c r="I111" s="219"/>
      <c r="J111" s="220" t="s">
        <v>102</v>
      </c>
      <c r="K111" s="220"/>
      <c r="L111" s="220" t="s">
        <v>103</v>
      </c>
      <c r="M111" s="220"/>
      <c r="N111" s="220" t="s">
        <v>104</v>
      </c>
      <c r="O111" s="221"/>
    </row>
    <row r="112" spans="1:25" s="85" customFormat="1" x14ac:dyDescent="0.2">
      <c r="A112" s="76"/>
      <c r="B112" s="77"/>
      <c r="C112" s="77"/>
      <c r="D112" s="77"/>
      <c r="E112" s="255"/>
      <c r="F112" s="36" t="s">
        <v>105</v>
      </c>
      <c r="G112" s="36" t="s">
        <v>106</v>
      </c>
      <c r="H112" s="256" t="s">
        <v>105</v>
      </c>
      <c r="I112" s="257" t="s">
        <v>106</v>
      </c>
      <c r="J112" s="36" t="s">
        <v>105</v>
      </c>
      <c r="K112" s="36" t="s">
        <v>106</v>
      </c>
      <c r="L112" s="36" t="s">
        <v>105</v>
      </c>
      <c r="M112" s="36" t="s">
        <v>106</v>
      </c>
      <c r="N112" s="36" t="s">
        <v>105</v>
      </c>
      <c r="O112" s="38" t="s">
        <v>106</v>
      </c>
    </row>
    <row r="113" spans="1:15" x14ac:dyDescent="0.2">
      <c r="A113" s="33"/>
      <c r="B113" s="23" t="s">
        <v>123</v>
      </c>
      <c r="C113" s="23"/>
      <c r="D113" s="23"/>
      <c r="E113" s="23"/>
      <c r="F113" s="258">
        <v>4190</v>
      </c>
      <c r="G113" s="258">
        <v>4051</v>
      </c>
      <c r="H113" s="138">
        <v>17807998.34</v>
      </c>
      <c r="I113" s="259">
        <v>17589001.050000001</v>
      </c>
      <c r="J113" s="196">
        <v>0.82379999999999998</v>
      </c>
      <c r="K113" s="196">
        <v>0.82899999999999996</v>
      </c>
      <c r="L113" s="260">
        <v>4.99</v>
      </c>
      <c r="M113" s="260">
        <v>5.0199999999999996</v>
      </c>
      <c r="N113" s="138">
        <v>163.01</v>
      </c>
      <c r="O113" s="261">
        <v>164.3</v>
      </c>
    </row>
    <row r="114" spans="1:15" x14ac:dyDescent="0.2">
      <c r="A114" s="33"/>
      <c r="B114" s="23" t="s">
        <v>124</v>
      </c>
      <c r="C114" s="23"/>
      <c r="D114" s="23"/>
      <c r="E114" s="23"/>
      <c r="F114" s="258">
        <v>172</v>
      </c>
      <c r="G114" s="258">
        <v>201</v>
      </c>
      <c r="H114" s="138">
        <v>910929.7</v>
      </c>
      <c r="I114" s="262">
        <v>940065.83</v>
      </c>
      <c r="J114" s="196">
        <v>4.2099999999999999E-2</v>
      </c>
      <c r="K114" s="196">
        <v>4.4299999999999999E-2</v>
      </c>
      <c r="L114" s="260">
        <v>5.0599999999999996</v>
      </c>
      <c r="M114" s="260">
        <v>5.0199999999999996</v>
      </c>
      <c r="N114" s="138">
        <v>181.77</v>
      </c>
      <c r="O114" s="263">
        <v>154.21</v>
      </c>
    </row>
    <row r="115" spans="1:15" x14ac:dyDescent="0.2">
      <c r="A115" s="33"/>
      <c r="B115" s="23" t="s">
        <v>125</v>
      </c>
      <c r="C115" s="23"/>
      <c r="D115" s="23"/>
      <c r="E115" s="23"/>
      <c r="F115" s="258">
        <v>108</v>
      </c>
      <c r="G115" s="258">
        <v>117</v>
      </c>
      <c r="H115" s="138">
        <v>650853.59</v>
      </c>
      <c r="I115" s="262">
        <v>586707.96</v>
      </c>
      <c r="J115" s="196">
        <v>3.0099999999999998E-2</v>
      </c>
      <c r="K115" s="196">
        <v>2.7699999999999999E-2</v>
      </c>
      <c r="L115" s="260">
        <v>5.62</v>
      </c>
      <c r="M115" s="260">
        <v>5.32</v>
      </c>
      <c r="N115" s="138">
        <v>179.97</v>
      </c>
      <c r="O115" s="263">
        <v>164.48</v>
      </c>
    </row>
    <row r="116" spans="1:15" x14ac:dyDescent="0.2">
      <c r="A116" s="33"/>
      <c r="B116" s="23" t="s">
        <v>126</v>
      </c>
      <c r="C116" s="23"/>
      <c r="D116" s="23"/>
      <c r="E116" s="23"/>
      <c r="F116" s="258">
        <v>63</v>
      </c>
      <c r="G116" s="258">
        <v>56</v>
      </c>
      <c r="H116" s="138">
        <v>312477.94</v>
      </c>
      <c r="I116" s="262">
        <v>289829.65999999997</v>
      </c>
      <c r="J116" s="196">
        <v>1.4500000000000001E-2</v>
      </c>
      <c r="K116" s="196">
        <v>1.37E-2</v>
      </c>
      <c r="L116" s="260">
        <v>4.62</v>
      </c>
      <c r="M116" s="260">
        <v>4.76</v>
      </c>
      <c r="N116" s="138">
        <v>195.46</v>
      </c>
      <c r="O116" s="263">
        <v>153.84</v>
      </c>
    </row>
    <row r="117" spans="1:15" x14ac:dyDescent="0.2">
      <c r="A117" s="33"/>
      <c r="B117" s="23" t="s">
        <v>127</v>
      </c>
      <c r="C117" s="23"/>
      <c r="D117" s="23"/>
      <c r="E117" s="23"/>
      <c r="F117" s="258">
        <v>135</v>
      </c>
      <c r="G117" s="258">
        <v>119</v>
      </c>
      <c r="H117" s="138">
        <v>823223.72</v>
      </c>
      <c r="I117" s="262">
        <v>542002.23</v>
      </c>
      <c r="J117" s="196">
        <v>3.8100000000000002E-2</v>
      </c>
      <c r="K117" s="196">
        <v>2.5499999999999998E-2</v>
      </c>
      <c r="L117" s="260">
        <v>4.62</v>
      </c>
      <c r="M117" s="260">
        <v>4.68</v>
      </c>
      <c r="N117" s="138">
        <v>172.19</v>
      </c>
      <c r="O117" s="263">
        <v>161.99</v>
      </c>
    </row>
    <row r="118" spans="1:15" x14ac:dyDescent="0.2">
      <c r="A118" s="33"/>
      <c r="B118" s="23" t="s">
        <v>128</v>
      </c>
      <c r="C118" s="23"/>
      <c r="D118" s="23"/>
      <c r="E118" s="23"/>
      <c r="F118" s="258">
        <v>163</v>
      </c>
      <c r="G118" s="258">
        <v>138</v>
      </c>
      <c r="H118" s="138">
        <v>756663.3</v>
      </c>
      <c r="I118" s="262">
        <v>811383.63</v>
      </c>
      <c r="J118" s="196">
        <v>3.5000000000000003E-2</v>
      </c>
      <c r="K118" s="196">
        <v>3.8199999999999998E-2</v>
      </c>
      <c r="L118" s="260">
        <v>6.07</v>
      </c>
      <c r="M118" s="264">
        <v>5.22</v>
      </c>
      <c r="N118" s="138">
        <v>133.63999999999999</v>
      </c>
      <c r="O118" s="263">
        <v>168.56</v>
      </c>
    </row>
    <row r="119" spans="1:15" x14ac:dyDescent="0.2">
      <c r="A119" s="33"/>
      <c r="B119" s="23" t="s">
        <v>129</v>
      </c>
      <c r="C119" s="23"/>
      <c r="D119" s="23"/>
      <c r="E119" s="23"/>
      <c r="F119" s="258">
        <v>85</v>
      </c>
      <c r="G119" s="258">
        <v>106</v>
      </c>
      <c r="H119" s="138">
        <v>355066.38</v>
      </c>
      <c r="I119" s="262">
        <v>457700.73</v>
      </c>
      <c r="J119" s="196">
        <v>1.6400000000000001E-2</v>
      </c>
      <c r="K119" s="196">
        <v>2.1600000000000001E-2</v>
      </c>
      <c r="L119" s="260">
        <v>4.95</v>
      </c>
      <c r="M119" s="260">
        <v>5.73</v>
      </c>
      <c r="N119" s="138">
        <v>145.22999999999999</v>
      </c>
      <c r="O119" s="263">
        <v>140.41999999999999</v>
      </c>
    </row>
    <row r="120" spans="1:15" x14ac:dyDescent="0.2">
      <c r="A120" s="53"/>
      <c r="B120" s="60" t="s">
        <v>130</v>
      </c>
      <c r="C120" s="145"/>
      <c r="D120" s="145"/>
      <c r="E120" s="91"/>
      <c r="F120" s="265">
        <v>4916</v>
      </c>
      <c r="G120" s="265">
        <v>4788</v>
      </c>
      <c r="H120" s="203">
        <v>21617212.969999999</v>
      </c>
      <c r="I120" s="203">
        <v>21216691.09</v>
      </c>
      <c r="J120" s="247"/>
      <c r="K120" s="247"/>
      <c r="L120" s="266">
        <v>5.03</v>
      </c>
      <c r="M120" s="267">
        <v>5.04</v>
      </c>
      <c r="N120" s="203">
        <v>163.81</v>
      </c>
      <c r="O120" s="206">
        <v>163.30000000000001</v>
      </c>
    </row>
    <row r="121" spans="1:15" s="71" customFormat="1" ht="11.25" x14ac:dyDescent="0.2">
      <c r="A121" s="67"/>
      <c r="B121" s="69"/>
      <c r="C121" s="69"/>
      <c r="D121" s="69"/>
      <c r="E121" s="69"/>
      <c r="F121" s="69"/>
      <c r="G121" s="69"/>
      <c r="H121" s="69"/>
      <c r="I121" s="69"/>
      <c r="J121" s="268"/>
      <c r="K121" s="268"/>
      <c r="L121" s="69"/>
      <c r="M121" s="69"/>
      <c r="N121" s="69"/>
      <c r="O121" s="269"/>
    </row>
    <row r="122" spans="1:15" s="71" customFormat="1" ht="12" thickBot="1" x14ac:dyDescent="0.25">
      <c r="A122" s="72"/>
      <c r="B122" s="73"/>
      <c r="C122" s="73"/>
      <c r="D122" s="73"/>
      <c r="E122" s="73"/>
      <c r="F122" s="73"/>
      <c r="G122" s="73"/>
      <c r="H122" s="73"/>
      <c r="I122" s="73"/>
      <c r="J122" s="252"/>
      <c r="K122" s="252"/>
      <c r="L122" s="73"/>
      <c r="M122" s="73"/>
      <c r="N122" s="73"/>
      <c r="O122" s="253"/>
    </row>
    <row r="123" spans="1:15" ht="12.75" customHeight="1" thickBot="1" x14ac:dyDescent="0.25">
      <c r="A123" s="74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</row>
    <row r="124" spans="1:15" ht="15.75" x14ac:dyDescent="0.25">
      <c r="A124" s="29" t="s">
        <v>131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</row>
    <row r="125" spans="1:15" ht="6.75" customHeight="1" x14ac:dyDescent="0.2">
      <c r="A125" s="3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4"/>
    </row>
    <row r="126" spans="1:15" ht="12.75" customHeight="1" x14ac:dyDescent="0.2">
      <c r="A126" s="35"/>
      <c r="B126" s="193"/>
      <c r="C126" s="193"/>
      <c r="D126" s="193"/>
      <c r="E126" s="193"/>
      <c r="F126" s="216" t="s">
        <v>87</v>
      </c>
      <c r="G126" s="217"/>
      <c r="H126" s="218" t="s">
        <v>101</v>
      </c>
      <c r="I126" s="219"/>
      <c r="J126" s="216" t="s">
        <v>102</v>
      </c>
      <c r="K126" s="217"/>
      <c r="L126" s="216" t="s">
        <v>103</v>
      </c>
      <c r="M126" s="217"/>
      <c r="N126" s="216" t="s">
        <v>104</v>
      </c>
      <c r="O126" s="270"/>
    </row>
    <row r="127" spans="1:15" x14ac:dyDescent="0.2">
      <c r="A127" s="35"/>
      <c r="B127" s="193"/>
      <c r="C127" s="193"/>
      <c r="D127" s="193"/>
      <c r="E127" s="193"/>
      <c r="F127" s="36" t="s">
        <v>105</v>
      </c>
      <c r="G127" s="36" t="s">
        <v>106</v>
      </c>
      <c r="H127" s="36" t="s">
        <v>105</v>
      </c>
      <c r="I127" s="222" t="s">
        <v>106</v>
      </c>
      <c r="J127" s="36" t="s">
        <v>105</v>
      </c>
      <c r="K127" s="36" t="s">
        <v>106</v>
      </c>
      <c r="L127" s="36" t="s">
        <v>105</v>
      </c>
      <c r="M127" s="36" t="s">
        <v>106</v>
      </c>
      <c r="N127" s="36" t="s">
        <v>105</v>
      </c>
      <c r="O127" s="38" t="s">
        <v>106</v>
      </c>
    </row>
    <row r="128" spans="1:15" x14ac:dyDescent="0.2">
      <c r="A128" s="33"/>
      <c r="B128" s="23" t="s">
        <v>132</v>
      </c>
      <c r="C128" s="23"/>
      <c r="D128" s="23"/>
      <c r="E128" s="23"/>
      <c r="F128" s="226">
        <v>427</v>
      </c>
      <c r="G128" s="226">
        <v>425</v>
      </c>
      <c r="H128" s="231">
        <v>6374235.8899999997</v>
      </c>
      <c r="I128" s="231">
        <v>6349757.5199999996</v>
      </c>
      <c r="J128" s="196">
        <v>0.23880000000000001</v>
      </c>
      <c r="K128" s="196">
        <v>0.2407</v>
      </c>
      <c r="L128" s="231">
        <v>4.9000000000000004</v>
      </c>
      <c r="M128" s="231">
        <v>4.9000000000000004</v>
      </c>
      <c r="N128" s="231">
        <v>188.23</v>
      </c>
      <c r="O128" s="232">
        <v>188.11</v>
      </c>
    </row>
    <row r="129" spans="1:15" x14ac:dyDescent="0.2">
      <c r="A129" s="33"/>
      <c r="B129" s="23" t="s">
        <v>133</v>
      </c>
      <c r="C129" s="23"/>
      <c r="D129" s="23"/>
      <c r="E129" s="23"/>
      <c r="F129" s="226">
        <v>425</v>
      </c>
      <c r="G129" s="226">
        <v>422</v>
      </c>
      <c r="H129" s="231">
        <v>6698919.6399999997</v>
      </c>
      <c r="I129" s="231">
        <v>6672558.3300000001</v>
      </c>
      <c r="J129" s="196">
        <v>0.25090000000000001</v>
      </c>
      <c r="K129" s="196">
        <v>0.25290000000000001</v>
      </c>
      <c r="L129" s="231">
        <v>5.19</v>
      </c>
      <c r="M129" s="231">
        <v>5.19</v>
      </c>
      <c r="N129" s="231">
        <v>200.79</v>
      </c>
      <c r="O129" s="232">
        <v>200.72</v>
      </c>
    </row>
    <row r="130" spans="1:15" x14ac:dyDescent="0.2">
      <c r="A130" s="33"/>
      <c r="B130" s="23" t="s">
        <v>134</v>
      </c>
      <c r="C130" s="23"/>
      <c r="D130" s="23"/>
      <c r="E130" s="23"/>
      <c r="F130" s="226">
        <v>2998</v>
      </c>
      <c r="G130" s="226">
        <v>2907</v>
      </c>
      <c r="H130" s="231">
        <v>6743948.0899999999</v>
      </c>
      <c r="I130" s="231">
        <v>6623714.4100000001</v>
      </c>
      <c r="J130" s="196">
        <v>0.25259999999999999</v>
      </c>
      <c r="K130" s="196">
        <v>0.251</v>
      </c>
      <c r="L130" s="231">
        <v>4.79</v>
      </c>
      <c r="M130" s="231">
        <v>4.79</v>
      </c>
      <c r="N130" s="231">
        <v>124.21</v>
      </c>
      <c r="O130" s="232">
        <v>126.89</v>
      </c>
    </row>
    <row r="131" spans="1:15" x14ac:dyDescent="0.2">
      <c r="A131" s="33"/>
      <c r="B131" s="23" t="s">
        <v>135</v>
      </c>
      <c r="C131" s="23"/>
      <c r="D131" s="23"/>
      <c r="E131" s="23"/>
      <c r="F131" s="226">
        <v>2045</v>
      </c>
      <c r="G131" s="226">
        <v>1982</v>
      </c>
      <c r="H131" s="231">
        <v>6059816.6200000001</v>
      </c>
      <c r="I131" s="231">
        <v>5925294.5899999999</v>
      </c>
      <c r="J131" s="196">
        <v>0.22700000000000001</v>
      </c>
      <c r="K131" s="196">
        <v>0.22459999999999999</v>
      </c>
      <c r="L131" s="231">
        <v>4.96</v>
      </c>
      <c r="M131" s="231">
        <v>4.96</v>
      </c>
      <c r="N131" s="231">
        <v>143.69999999999999</v>
      </c>
      <c r="O131" s="232">
        <v>149.43</v>
      </c>
    </row>
    <row r="132" spans="1:15" x14ac:dyDescent="0.2">
      <c r="A132" s="33"/>
      <c r="B132" s="23" t="s">
        <v>136</v>
      </c>
      <c r="C132" s="23"/>
      <c r="D132" s="23"/>
      <c r="E132" s="23"/>
      <c r="F132" s="226">
        <v>87</v>
      </c>
      <c r="G132" s="226">
        <v>85</v>
      </c>
      <c r="H132" s="231">
        <v>800732.35</v>
      </c>
      <c r="I132" s="231">
        <v>796720.37</v>
      </c>
      <c r="J132" s="196">
        <v>0.03</v>
      </c>
      <c r="K132" s="196">
        <v>3.0200000000000001E-2</v>
      </c>
      <c r="L132" s="231">
        <v>7.11</v>
      </c>
      <c r="M132" s="231">
        <v>7.1</v>
      </c>
      <c r="N132" s="231">
        <v>126.18</v>
      </c>
      <c r="O132" s="232">
        <v>141.02000000000001</v>
      </c>
    </row>
    <row r="133" spans="1:15" x14ac:dyDescent="0.2">
      <c r="A133" s="33"/>
      <c r="B133" s="23" t="s">
        <v>137</v>
      </c>
      <c r="C133" s="23"/>
      <c r="D133" s="23"/>
      <c r="E133" s="23"/>
      <c r="F133" s="226">
        <v>7</v>
      </c>
      <c r="G133" s="226">
        <v>7</v>
      </c>
      <c r="H133" s="231">
        <v>17763.82</v>
      </c>
      <c r="I133" s="231">
        <v>17805.36</v>
      </c>
      <c r="J133" s="196">
        <v>6.9999999999999999E-4</v>
      </c>
      <c r="K133" s="196">
        <v>6.9999999999999999E-4</v>
      </c>
      <c r="L133" s="231">
        <v>5.95</v>
      </c>
      <c r="M133" s="231">
        <v>5.95</v>
      </c>
      <c r="N133" s="231">
        <v>108.74</v>
      </c>
      <c r="O133" s="232">
        <v>120.86</v>
      </c>
    </row>
    <row r="134" spans="1:15" x14ac:dyDescent="0.2">
      <c r="A134" s="53"/>
      <c r="B134" s="60" t="s">
        <v>138</v>
      </c>
      <c r="C134" s="145"/>
      <c r="D134" s="145"/>
      <c r="E134" s="145"/>
      <c r="F134" s="265">
        <v>5989</v>
      </c>
      <c r="G134" s="265">
        <v>5828</v>
      </c>
      <c r="H134" s="203">
        <v>26695416.41</v>
      </c>
      <c r="I134" s="203">
        <v>26385850.579999998</v>
      </c>
      <c r="J134" s="247"/>
      <c r="K134" s="247"/>
      <c r="L134" s="266">
        <v>5.0199999999999996</v>
      </c>
      <c r="M134" s="267">
        <v>5.03</v>
      </c>
      <c r="N134" s="203">
        <v>163.19</v>
      </c>
      <c r="O134" s="206">
        <v>165.78</v>
      </c>
    </row>
    <row r="135" spans="1:15" s="71" customFormat="1" ht="11.25" x14ac:dyDescent="0.2">
      <c r="A135" s="67"/>
      <c r="B135" s="69"/>
      <c r="C135" s="69"/>
      <c r="D135" s="69"/>
      <c r="E135" s="69"/>
      <c r="F135" s="68"/>
      <c r="G135" s="68"/>
      <c r="H135" s="68"/>
      <c r="I135" s="68"/>
      <c r="J135" s="68"/>
      <c r="K135" s="68"/>
      <c r="L135" s="68"/>
      <c r="M135" s="68"/>
      <c r="N135" s="250"/>
      <c r="O135" s="175"/>
    </row>
    <row r="136" spans="1:15" s="71" customFormat="1" ht="12" thickBot="1" x14ac:dyDescent="0.25">
      <c r="A136" s="72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5"/>
    </row>
    <row r="137" spans="1:15" ht="13.5" thickBot="1" x14ac:dyDescent="0.25">
      <c r="A137" s="254"/>
      <c r="B137" s="254"/>
      <c r="C137" s="254"/>
      <c r="D137" s="254"/>
      <c r="E137" s="254"/>
    </row>
    <row r="138" spans="1:15" ht="15.75" x14ac:dyDescent="0.25">
      <c r="A138" s="29" t="s">
        <v>139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</row>
    <row r="139" spans="1:15" ht="6.75" customHeight="1" x14ac:dyDescent="0.2">
      <c r="A139" s="3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34"/>
    </row>
    <row r="140" spans="1:15" ht="12.75" customHeight="1" x14ac:dyDescent="0.2">
      <c r="A140" s="35"/>
      <c r="B140" s="193"/>
      <c r="C140" s="193"/>
      <c r="D140" s="193"/>
      <c r="E140" s="193"/>
      <c r="F140" s="216" t="s">
        <v>87</v>
      </c>
      <c r="G140" s="217"/>
      <c r="H140" s="218" t="s">
        <v>101</v>
      </c>
      <c r="I140" s="219"/>
      <c r="J140" s="216" t="s">
        <v>140</v>
      </c>
      <c r="K140" s="217"/>
      <c r="L140" s="216" t="s">
        <v>103</v>
      </c>
      <c r="M140" s="217"/>
      <c r="N140" s="216" t="s">
        <v>104</v>
      </c>
      <c r="O140" s="270"/>
    </row>
    <row r="141" spans="1:15" x14ac:dyDescent="0.2">
      <c r="A141" s="35"/>
      <c r="B141" s="193"/>
      <c r="C141" s="193"/>
      <c r="D141" s="193"/>
      <c r="E141" s="193"/>
      <c r="F141" s="36" t="s">
        <v>105</v>
      </c>
      <c r="G141" s="36" t="s">
        <v>106</v>
      </c>
      <c r="H141" s="36" t="s">
        <v>105</v>
      </c>
      <c r="I141" s="222" t="s">
        <v>106</v>
      </c>
      <c r="J141" s="36" t="s">
        <v>105</v>
      </c>
      <c r="K141" s="36" t="s">
        <v>106</v>
      </c>
      <c r="L141" s="36" t="s">
        <v>105</v>
      </c>
      <c r="M141" s="36" t="s">
        <v>106</v>
      </c>
      <c r="N141" s="36" t="s">
        <v>105</v>
      </c>
      <c r="O141" s="38" t="s">
        <v>106</v>
      </c>
    </row>
    <row r="142" spans="1:15" x14ac:dyDescent="0.2">
      <c r="A142" s="33"/>
      <c r="B142" s="23" t="s">
        <v>141</v>
      </c>
      <c r="C142" s="23"/>
      <c r="D142" s="23"/>
      <c r="E142" s="23"/>
      <c r="F142" s="226">
        <v>3004</v>
      </c>
      <c r="G142" s="226">
        <v>2908</v>
      </c>
      <c r="H142" s="231">
        <v>9832530.0399999991</v>
      </c>
      <c r="I142" s="231">
        <v>9681751.0199999996</v>
      </c>
      <c r="J142" s="196">
        <v>0.36830000000000002</v>
      </c>
      <c r="K142" s="196">
        <v>0.3669</v>
      </c>
      <c r="L142" s="231">
        <v>5.23</v>
      </c>
      <c r="M142" s="231">
        <v>5.24</v>
      </c>
      <c r="N142" s="138">
        <v>143.38999999999999</v>
      </c>
      <c r="O142" s="261">
        <v>149.27000000000001</v>
      </c>
    </row>
    <row r="143" spans="1:15" x14ac:dyDescent="0.2">
      <c r="A143" s="33"/>
      <c r="B143" s="23" t="s">
        <v>142</v>
      </c>
      <c r="C143" s="23"/>
      <c r="D143" s="23"/>
      <c r="E143" s="23"/>
      <c r="F143" s="226">
        <v>1100</v>
      </c>
      <c r="G143" s="226">
        <v>1073</v>
      </c>
      <c r="H143" s="231">
        <v>2430416.44</v>
      </c>
      <c r="I143" s="231">
        <v>2371699.94</v>
      </c>
      <c r="J143" s="196">
        <v>9.0999999999999998E-2</v>
      </c>
      <c r="K143" s="196">
        <v>8.9899999999999994E-2</v>
      </c>
      <c r="L143" s="231">
        <v>5.01</v>
      </c>
      <c r="M143" s="231">
        <v>4.99</v>
      </c>
      <c r="N143" s="138">
        <v>124.31</v>
      </c>
      <c r="O143" s="263">
        <v>126.35</v>
      </c>
    </row>
    <row r="144" spans="1:15" x14ac:dyDescent="0.2">
      <c r="A144" s="33"/>
      <c r="B144" s="23" t="s">
        <v>143</v>
      </c>
      <c r="C144" s="23"/>
      <c r="D144" s="23"/>
      <c r="E144" s="23"/>
      <c r="F144" s="226">
        <v>1095</v>
      </c>
      <c r="G144" s="226">
        <v>1062</v>
      </c>
      <c r="H144" s="231">
        <v>2642983.42</v>
      </c>
      <c r="I144" s="231">
        <v>2593800.7999999998</v>
      </c>
      <c r="J144" s="196">
        <v>9.9000000000000005E-2</v>
      </c>
      <c r="K144" s="196">
        <v>9.8299999999999998E-2</v>
      </c>
      <c r="L144" s="231">
        <v>4.67</v>
      </c>
      <c r="M144" s="231">
        <v>4.6900000000000004</v>
      </c>
      <c r="N144" s="138">
        <v>126.91</v>
      </c>
      <c r="O144" s="263">
        <v>127.53</v>
      </c>
    </row>
    <row r="145" spans="1:15" x14ac:dyDescent="0.2">
      <c r="A145" s="33"/>
      <c r="B145" s="23" t="s">
        <v>144</v>
      </c>
      <c r="C145" s="23"/>
      <c r="D145" s="23"/>
      <c r="E145" s="23"/>
      <c r="F145" s="226">
        <v>785</v>
      </c>
      <c r="G145" s="226">
        <v>780</v>
      </c>
      <c r="H145" s="231">
        <v>11785464.52</v>
      </c>
      <c r="I145" s="231">
        <v>11734629.310000001</v>
      </c>
      <c r="J145" s="196">
        <v>0.4415</v>
      </c>
      <c r="K145" s="196">
        <v>0.44469999999999998</v>
      </c>
      <c r="L145" s="231">
        <v>4.93</v>
      </c>
      <c r="M145" s="231">
        <v>4.9400000000000004</v>
      </c>
      <c r="N145" s="138">
        <v>195.89</v>
      </c>
      <c r="O145" s="263">
        <v>195.85</v>
      </c>
    </row>
    <row r="146" spans="1:15" x14ac:dyDescent="0.2">
      <c r="A146" s="33"/>
      <c r="B146" s="23" t="s">
        <v>145</v>
      </c>
      <c r="C146" s="23"/>
      <c r="D146" s="23"/>
      <c r="E146" s="23"/>
      <c r="F146" s="226">
        <v>5</v>
      </c>
      <c r="G146" s="226">
        <v>5</v>
      </c>
      <c r="H146" s="231">
        <v>4021.99</v>
      </c>
      <c r="I146" s="231">
        <v>3969.51</v>
      </c>
      <c r="J146" s="196">
        <v>2.0000000000000001E-4</v>
      </c>
      <c r="K146" s="196">
        <v>2.0000000000000001E-4</v>
      </c>
      <c r="L146" s="231">
        <v>3.44</v>
      </c>
      <c r="M146" s="231">
        <v>3.44</v>
      </c>
      <c r="N146" s="138">
        <v>69.709999999999994</v>
      </c>
      <c r="O146" s="263">
        <v>68.709999999999994</v>
      </c>
    </row>
    <row r="147" spans="1:15" x14ac:dyDescent="0.2">
      <c r="A147" s="53"/>
      <c r="B147" s="60" t="s">
        <v>95</v>
      </c>
      <c r="C147" s="145"/>
      <c r="D147" s="145"/>
      <c r="E147" s="145"/>
      <c r="F147" s="265">
        <v>5989</v>
      </c>
      <c r="G147" s="265">
        <v>5828</v>
      </c>
      <c r="H147" s="203">
        <v>26695416.41</v>
      </c>
      <c r="I147" s="203">
        <v>26385850.579999998</v>
      </c>
      <c r="J147" s="247"/>
      <c r="K147" s="247"/>
      <c r="L147" s="266">
        <v>5.0199999999999996</v>
      </c>
      <c r="M147" s="266">
        <v>5.03</v>
      </c>
      <c r="N147" s="203">
        <v>163.19</v>
      </c>
      <c r="O147" s="206">
        <v>165.78</v>
      </c>
    </row>
    <row r="148" spans="1:15" s="71" customFormat="1" ht="11.25" x14ac:dyDescent="0.2">
      <c r="A148" s="212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250"/>
      <c r="O148" s="70"/>
    </row>
    <row r="149" spans="1:15" s="71" customFormat="1" ht="12" thickBot="1" x14ac:dyDescent="0.25">
      <c r="A149" s="72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5"/>
    </row>
    <row r="150" spans="1:15" ht="13.5" thickBot="1" x14ac:dyDescent="0.25">
      <c r="A150" s="254"/>
      <c r="B150" s="254"/>
      <c r="C150" s="254"/>
      <c r="D150" s="254"/>
      <c r="E150" s="254"/>
    </row>
    <row r="151" spans="1:15" ht="15.75" x14ac:dyDescent="0.25">
      <c r="A151" s="29" t="s">
        <v>146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/>
    </row>
    <row r="152" spans="1:15" ht="6.75" customHeight="1" x14ac:dyDescent="0.2">
      <c r="A152" s="3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34"/>
    </row>
    <row r="153" spans="1:15" x14ac:dyDescent="0.2">
      <c r="A153" s="35"/>
      <c r="B153" s="193"/>
      <c r="C153" s="193"/>
      <c r="D153" s="193"/>
      <c r="E153" s="121"/>
      <c r="F153" s="216" t="s">
        <v>87</v>
      </c>
      <c r="G153" s="217"/>
      <c r="H153" s="218" t="s">
        <v>101</v>
      </c>
      <c r="I153" s="219"/>
      <c r="J153" s="220" t="s">
        <v>147</v>
      </c>
      <c r="K153" s="220"/>
      <c r="L153" s="38" t="s">
        <v>22</v>
      </c>
    </row>
    <row r="154" spans="1:15" x14ac:dyDescent="0.2">
      <c r="A154" s="35"/>
      <c r="B154" s="193"/>
      <c r="C154" s="193"/>
      <c r="D154" s="193"/>
      <c r="E154" s="121"/>
      <c r="F154" s="222" t="s">
        <v>105</v>
      </c>
      <c r="G154" s="222" t="s">
        <v>106</v>
      </c>
      <c r="H154" s="36" t="s">
        <v>105</v>
      </c>
      <c r="I154" s="36" t="s">
        <v>106</v>
      </c>
      <c r="J154" s="36" t="s">
        <v>105</v>
      </c>
      <c r="K154" s="36" t="s">
        <v>106</v>
      </c>
      <c r="L154" s="271"/>
    </row>
    <row r="155" spans="1:15" x14ac:dyDescent="0.2">
      <c r="A155" s="80"/>
      <c r="B155" s="86" t="s">
        <v>148</v>
      </c>
      <c r="C155" s="86"/>
      <c r="D155" s="86"/>
      <c r="E155" s="86"/>
      <c r="F155" s="226">
        <v>772</v>
      </c>
      <c r="G155" s="226">
        <v>743</v>
      </c>
      <c r="H155" s="231">
        <v>2589329.48</v>
      </c>
      <c r="I155" s="138">
        <v>2532277.25</v>
      </c>
      <c r="J155" s="196">
        <v>9.7000000000000003E-2</v>
      </c>
      <c r="K155" s="272">
        <v>9.6000000000000002E-2</v>
      </c>
      <c r="L155" s="273">
        <v>3.0537000000000001</v>
      </c>
    </row>
    <row r="156" spans="1:15" x14ac:dyDescent="0.2">
      <c r="A156" s="33"/>
      <c r="B156" s="23" t="s">
        <v>149</v>
      </c>
      <c r="C156" s="23"/>
      <c r="D156" s="23"/>
      <c r="E156" s="23"/>
      <c r="F156" s="226">
        <v>5217</v>
      </c>
      <c r="G156" s="226">
        <v>5085</v>
      </c>
      <c r="H156" s="231">
        <v>24106086.93</v>
      </c>
      <c r="I156" s="138">
        <v>23853573.329999998</v>
      </c>
      <c r="J156" s="196">
        <v>0.90300000000000002</v>
      </c>
      <c r="K156" s="242">
        <v>0.90400000000000003</v>
      </c>
      <c r="L156" s="274">
        <v>2.4390000000000001</v>
      </c>
    </row>
    <row r="157" spans="1:15" x14ac:dyDescent="0.2">
      <c r="A157" s="33"/>
      <c r="B157" s="23" t="s">
        <v>150</v>
      </c>
      <c r="C157" s="23"/>
      <c r="D157" s="23"/>
      <c r="E157" s="23"/>
      <c r="F157" s="226">
        <v>0</v>
      </c>
      <c r="G157" s="226">
        <v>0</v>
      </c>
      <c r="H157" s="231">
        <v>0</v>
      </c>
      <c r="I157" s="231">
        <v>0</v>
      </c>
      <c r="J157" s="196">
        <v>0</v>
      </c>
      <c r="K157" s="242">
        <v>0</v>
      </c>
      <c r="L157" s="274">
        <v>0</v>
      </c>
    </row>
    <row r="158" spans="1:15" ht="13.5" thickBot="1" x14ac:dyDescent="0.25">
      <c r="A158" s="176"/>
      <c r="B158" s="275" t="s">
        <v>50</v>
      </c>
      <c r="C158" s="74"/>
      <c r="D158" s="74"/>
      <c r="E158" s="74"/>
      <c r="F158" s="276">
        <v>5989</v>
      </c>
      <c r="G158" s="276">
        <v>5828</v>
      </c>
      <c r="H158" s="277">
        <v>26695416.41</v>
      </c>
      <c r="I158" s="277">
        <v>26385850.579999998</v>
      </c>
      <c r="J158" s="278"/>
      <c r="K158" s="279"/>
      <c r="L158" s="280">
        <v>2.4980000000000002</v>
      </c>
    </row>
    <row r="159" spans="1:15" s="282" customFormat="1" ht="11.25" x14ac:dyDescent="0.2">
      <c r="A159" s="69"/>
      <c r="B159" s="281"/>
      <c r="C159" s="281"/>
      <c r="D159" s="281"/>
      <c r="E159" s="281"/>
      <c r="F159" s="281"/>
      <c r="G159" s="281"/>
      <c r="H159" s="281"/>
      <c r="I159" s="281"/>
      <c r="J159" s="281"/>
    </row>
    <row r="160" spans="1:15" s="282" customFormat="1" ht="11.25" x14ac:dyDescent="0.2">
      <c r="A160" s="69"/>
      <c r="B160" s="281"/>
      <c r="C160" s="281"/>
      <c r="D160" s="281"/>
      <c r="E160" s="281"/>
      <c r="F160" s="281"/>
      <c r="G160" s="281"/>
      <c r="H160" s="281"/>
      <c r="I160" s="281"/>
      <c r="J160" s="281"/>
    </row>
    <row r="161" spans="1:15" ht="13.5" thickBot="1" x14ac:dyDescent="0.25"/>
    <row r="162" spans="1:15" s="23" customFormat="1" ht="15.75" x14ac:dyDescent="0.25">
      <c r="A162" s="29" t="s">
        <v>151</v>
      </c>
      <c r="B162" s="283"/>
      <c r="C162" s="284"/>
      <c r="D162" s="285"/>
      <c r="E162" s="285"/>
      <c r="F162" s="185" t="s">
        <v>152</v>
      </c>
    </row>
    <row r="163" spans="1:15" s="23" customFormat="1" ht="13.5" thickBot="1" x14ac:dyDescent="0.25">
      <c r="A163" s="176" t="s">
        <v>153</v>
      </c>
      <c r="B163" s="176"/>
      <c r="C163" s="286"/>
      <c r="D163" s="286"/>
      <c r="E163" s="286"/>
      <c r="F163" s="287">
        <v>199561886.91999999</v>
      </c>
    </row>
    <row r="164" spans="1:15" s="23" customFormat="1" x14ac:dyDescent="0.2">
      <c r="C164" s="79"/>
      <c r="D164" s="79"/>
      <c r="E164" s="79"/>
      <c r="F164" s="288"/>
    </row>
    <row r="165" spans="1:15" s="23" customFormat="1" x14ac:dyDescent="0.2">
      <c r="C165" s="289"/>
      <c r="D165" s="290"/>
      <c r="E165" s="290"/>
      <c r="F165" s="288"/>
    </row>
    <row r="166" spans="1:15" s="23" customFormat="1" ht="12.75" customHeight="1" x14ac:dyDescent="0.2">
      <c r="A166" s="291"/>
      <c r="B166" s="291"/>
      <c r="C166" s="291"/>
      <c r="D166" s="291"/>
      <c r="E166" s="291"/>
      <c r="F166" s="291"/>
    </row>
    <row r="167" spans="1:15" s="23" customFormat="1" x14ac:dyDescent="0.2">
      <c r="A167" s="291"/>
      <c r="B167" s="291"/>
      <c r="C167" s="291"/>
      <c r="D167" s="291"/>
      <c r="E167" s="291"/>
      <c r="F167" s="291"/>
    </row>
    <row r="168" spans="1:15" s="23" customFormat="1" x14ac:dyDescent="0.2">
      <c r="A168" s="291"/>
      <c r="B168" s="291"/>
      <c r="C168" s="291"/>
      <c r="D168" s="291"/>
      <c r="E168" s="291"/>
      <c r="F168" s="291"/>
    </row>
    <row r="169" spans="1:15" x14ac:dyDescent="0.2">
      <c r="A169" s="23"/>
      <c r="B169" s="23"/>
      <c r="C169" s="289"/>
      <c r="D169" s="290"/>
      <c r="E169" s="290"/>
      <c r="F169" s="288"/>
      <c r="G169" s="23"/>
    </row>
    <row r="170" spans="1:15" x14ac:dyDescent="0.2">
      <c r="A170" s="291"/>
      <c r="B170" s="291"/>
      <c r="C170" s="291"/>
      <c r="D170" s="291"/>
      <c r="E170" s="291"/>
      <c r="F170" s="291"/>
      <c r="H170" s="90"/>
      <c r="I170" s="90"/>
    </row>
    <row r="171" spans="1:15" x14ac:dyDescent="0.2">
      <c r="A171" s="291"/>
      <c r="B171" s="291"/>
      <c r="C171" s="291"/>
      <c r="D171" s="291"/>
      <c r="E171" s="291"/>
      <c r="F171" s="291"/>
    </row>
    <row r="172" spans="1:15" x14ac:dyDescent="0.2">
      <c r="A172" s="291"/>
      <c r="B172" s="291"/>
      <c r="C172" s="291"/>
      <c r="D172" s="291"/>
      <c r="E172" s="291"/>
      <c r="F172" s="291"/>
    </row>
    <row r="173" spans="1:15" x14ac:dyDescent="0.2">
      <c r="F173" s="171"/>
      <c r="G173" s="171"/>
      <c r="H173" s="292"/>
      <c r="I173" s="292"/>
      <c r="J173" s="171"/>
      <c r="K173" s="171"/>
      <c r="L173" s="90"/>
      <c r="M173" s="90"/>
      <c r="N173" s="90"/>
      <c r="O173" s="90"/>
    </row>
    <row r="174" spans="1:15" x14ac:dyDescent="0.2">
      <c r="F174" s="171"/>
      <c r="G174" s="171"/>
      <c r="H174" s="293"/>
      <c r="I174" s="293"/>
      <c r="J174" s="171"/>
      <c r="K174" s="171"/>
      <c r="L174" s="90"/>
      <c r="M174" s="90"/>
      <c r="N174" s="90"/>
      <c r="O174" s="90"/>
    </row>
    <row r="175" spans="1:15" x14ac:dyDescent="0.2"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x14ac:dyDescent="0.2"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8" spans="6:6" x14ac:dyDescent="0.2">
      <c r="F178" s="90"/>
    </row>
    <row r="180" spans="6:6" x14ac:dyDescent="0.2">
      <c r="F180" s="90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 G50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Normal="100" zoomScalePageLayoutView="55" workbookViewId="0"/>
  </sheetViews>
  <sheetFormatPr defaultColWidth="9.140625" defaultRowHeight="12.75" x14ac:dyDescent="0.2"/>
  <cols>
    <col min="1" max="2" width="3.140625" style="254" customWidth="1"/>
    <col min="3" max="3" width="14.42578125" style="254" customWidth="1"/>
    <col min="4" max="4" width="13.140625" style="254" customWidth="1"/>
    <col min="5" max="5" width="12.85546875" style="254" customWidth="1"/>
    <col min="6" max="6" width="11.5703125" style="254" customWidth="1"/>
    <col min="7" max="7" width="15.85546875" style="254" bestFit="1" customWidth="1"/>
    <col min="8" max="8" width="19.42578125" style="254" customWidth="1"/>
    <col min="9" max="9" width="15.140625" style="254" customWidth="1"/>
    <col min="10" max="11" width="14.42578125" style="254" customWidth="1"/>
    <col min="12" max="12" width="15.5703125" style="254" bestFit="1" customWidth="1"/>
    <col min="13" max="13" width="14.42578125" style="254" customWidth="1"/>
    <col min="14" max="14" width="17.140625" style="254" customWidth="1"/>
    <col min="15" max="16" width="15.5703125" style="294" customWidth="1"/>
    <col min="17" max="17" width="21.28515625" style="254" customWidth="1"/>
    <col min="18" max="18" width="46.5703125" style="254" customWidth="1"/>
    <col min="19" max="19" width="13.5703125" style="254" bestFit="1" customWidth="1"/>
    <col min="20" max="20" width="14.140625" style="254" bestFit="1" customWidth="1"/>
    <col min="21" max="21" width="13.140625" style="254" bestFit="1" customWidth="1"/>
    <col min="22" max="35" width="10.85546875" style="254" customWidth="1"/>
    <col min="36" max="36" width="2.5703125" style="254" customWidth="1"/>
    <col min="37" max="16384" width="9.140625" style="254"/>
  </cols>
  <sheetData>
    <row r="1" spans="1:36" ht="15.75" x14ac:dyDescent="0.25">
      <c r="A1" s="1" t="s">
        <v>0</v>
      </c>
    </row>
    <row r="2" spans="1:36" ht="15.75" customHeight="1" x14ac:dyDescent="0.25">
      <c r="A2" s="1" t="s">
        <v>154</v>
      </c>
    </row>
    <row r="3" spans="1:36" ht="15.75" x14ac:dyDescent="0.25">
      <c r="A3" s="1" t="s">
        <v>6</v>
      </c>
    </row>
    <row r="4" spans="1:36" ht="13.5" thickBot="1" x14ac:dyDescent="0.25"/>
    <row r="5" spans="1:36" x14ac:dyDescent="0.2">
      <c r="B5" s="4" t="s">
        <v>7</v>
      </c>
      <c r="C5" s="5"/>
      <c r="D5" s="5"/>
      <c r="E5" s="295">
        <v>45071</v>
      </c>
      <c r="F5" s="296"/>
      <c r="G5" s="297"/>
    </row>
    <row r="6" spans="1:36" ht="13.5" thickBot="1" x14ac:dyDescent="0.25">
      <c r="B6" s="24" t="s">
        <v>155</v>
      </c>
      <c r="C6" s="25"/>
      <c r="D6" s="25"/>
      <c r="E6" s="298">
        <v>45046</v>
      </c>
      <c r="F6" s="299"/>
      <c r="G6" s="300"/>
    </row>
    <row r="8" spans="1:36" x14ac:dyDescent="0.2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2"/>
      <c r="P8" s="302"/>
      <c r="Q8" s="301"/>
    </row>
    <row r="9" spans="1:36" ht="15.75" thickBot="1" x14ac:dyDescent="0.3">
      <c r="A9" s="30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2"/>
      <c r="P9" s="302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301"/>
      <c r="AB9" s="301"/>
      <c r="AC9" s="301"/>
      <c r="AD9" s="301"/>
      <c r="AE9" s="301"/>
      <c r="AF9" s="301"/>
      <c r="AG9" s="301"/>
      <c r="AH9" s="301"/>
      <c r="AI9" s="301"/>
      <c r="AJ9" s="301"/>
    </row>
    <row r="10" spans="1:36" ht="13.5" thickBot="1" x14ac:dyDescent="0.25">
      <c r="A10" s="301"/>
      <c r="B10" s="301"/>
      <c r="C10" s="301"/>
      <c r="D10" s="301"/>
      <c r="E10" s="301"/>
      <c r="F10" s="301"/>
      <c r="G10" s="301"/>
      <c r="H10" s="301"/>
      <c r="J10" s="184"/>
      <c r="K10" s="304"/>
      <c r="L10" s="304"/>
      <c r="M10" s="304"/>
      <c r="N10" s="305"/>
      <c r="O10" s="302"/>
      <c r="P10" s="302"/>
      <c r="Q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</row>
    <row r="11" spans="1:36" ht="18" thickBot="1" x14ac:dyDescent="0.3">
      <c r="A11" s="306" t="s">
        <v>156</v>
      </c>
      <c r="B11" s="307"/>
      <c r="C11" s="307"/>
      <c r="D11" s="307"/>
      <c r="E11" s="307"/>
      <c r="F11" s="307"/>
      <c r="G11" s="307"/>
      <c r="H11" s="308"/>
      <c r="J11" s="131" t="s">
        <v>157</v>
      </c>
      <c r="K11" s="301"/>
      <c r="L11" s="301"/>
      <c r="M11" s="301"/>
      <c r="N11" s="309">
        <v>45046</v>
      </c>
      <c r="O11" s="310"/>
      <c r="P11" s="310"/>
      <c r="Q11" s="31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</row>
    <row r="12" spans="1:36" x14ac:dyDescent="0.2">
      <c r="A12" s="131"/>
      <c r="B12" s="301"/>
      <c r="C12" s="301"/>
      <c r="D12" s="301"/>
      <c r="E12" s="301"/>
      <c r="F12" s="301"/>
      <c r="G12" s="301"/>
      <c r="H12" s="312"/>
      <c r="J12" s="313" t="s">
        <v>158</v>
      </c>
      <c r="L12" s="301"/>
      <c r="M12" s="301"/>
      <c r="N12" s="162">
        <v>0</v>
      </c>
      <c r="O12" s="314"/>
      <c r="P12" s="314"/>
      <c r="Q12" s="164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</row>
    <row r="13" spans="1:36" x14ac:dyDescent="0.2">
      <c r="A13" s="313"/>
      <c r="B13" s="301" t="s">
        <v>159</v>
      </c>
      <c r="C13" s="301"/>
      <c r="D13" s="301"/>
      <c r="E13" s="301"/>
      <c r="F13" s="301"/>
      <c r="G13" s="301"/>
      <c r="H13" s="162">
        <v>470797.82999999996</v>
      </c>
      <c r="J13" s="33" t="s">
        <v>160</v>
      </c>
      <c r="L13" s="301"/>
      <c r="M13" s="301"/>
      <c r="N13" s="162">
        <v>7065.24</v>
      </c>
      <c r="O13" s="314"/>
      <c r="P13" s="314"/>
      <c r="Q13" s="164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</row>
    <row r="14" spans="1:36" x14ac:dyDescent="0.2">
      <c r="A14" s="313"/>
      <c r="B14" s="301" t="s">
        <v>161</v>
      </c>
      <c r="C14" s="301"/>
      <c r="D14" s="301"/>
      <c r="E14" s="301"/>
      <c r="F14" s="315"/>
      <c r="G14" s="301"/>
      <c r="H14" s="316">
        <v>0</v>
      </c>
      <c r="J14" s="33" t="s">
        <v>162</v>
      </c>
      <c r="L14" s="301"/>
      <c r="M14" s="301"/>
      <c r="N14" s="162">
        <v>1088.19</v>
      </c>
      <c r="O14" s="314"/>
      <c r="P14" s="254"/>
      <c r="Q14" s="2"/>
      <c r="R14" s="317"/>
      <c r="S14" s="318"/>
      <c r="T14" s="319"/>
      <c r="U14" s="320"/>
      <c r="V14" s="321"/>
      <c r="W14" s="319"/>
      <c r="X14" s="319"/>
      <c r="Y14" s="322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</row>
    <row r="15" spans="1:36" x14ac:dyDescent="0.2">
      <c r="A15" s="313"/>
      <c r="B15" s="301" t="s">
        <v>67</v>
      </c>
      <c r="C15" s="301"/>
      <c r="D15" s="301"/>
      <c r="E15" s="301"/>
      <c r="F15" s="301"/>
      <c r="G15" s="301"/>
      <c r="H15" s="316"/>
      <c r="J15" s="33" t="s">
        <v>163</v>
      </c>
      <c r="L15" s="301"/>
      <c r="M15" s="301"/>
      <c r="N15" s="162">
        <v>11455.89</v>
      </c>
      <c r="O15" s="314"/>
      <c r="P15" s="314"/>
      <c r="Q15" s="164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</row>
    <row r="16" spans="1:36" x14ac:dyDescent="0.2">
      <c r="A16" s="313"/>
      <c r="B16" s="301"/>
      <c r="C16" s="301" t="s">
        <v>164</v>
      </c>
      <c r="D16" s="301"/>
      <c r="E16" s="301"/>
      <c r="F16" s="301"/>
      <c r="G16" s="301"/>
      <c r="H16" s="162">
        <v>0</v>
      </c>
      <c r="J16" s="33" t="s">
        <v>165</v>
      </c>
      <c r="L16" s="301"/>
      <c r="M16" s="301"/>
      <c r="N16" s="191">
        <v>6569.93</v>
      </c>
      <c r="O16" s="314"/>
      <c r="P16" s="314"/>
      <c r="Q16" s="164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</row>
    <row r="17" spans="1:36" ht="13.5" thickBot="1" x14ac:dyDescent="0.25">
      <c r="A17" s="313"/>
      <c r="B17" s="301" t="s">
        <v>166</v>
      </c>
      <c r="C17" s="301"/>
      <c r="D17" s="301"/>
      <c r="E17" s="301"/>
      <c r="F17" s="301"/>
      <c r="G17" s="301"/>
      <c r="H17" s="316">
        <v>3330.86</v>
      </c>
      <c r="J17" s="323"/>
      <c r="K17" s="275" t="s">
        <v>167</v>
      </c>
      <c r="L17" s="324"/>
      <c r="M17" s="324"/>
      <c r="N17" s="325">
        <v>26179.25</v>
      </c>
      <c r="O17" s="326"/>
      <c r="P17" s="326"/>
      <c r="Q17" s="327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</row>
    <row r="18" spans="1:36" x14ac:dyDescent="0.2">
      <c r="A18" s="313"/>
      <c r="B18" s="301" t="s">
        <v>168</v>
      </c>
      <c r="C18" s="301"/>
      <c r="D18" s="301"/>
      <c r="E18" s="301"/>
      <c r="F18" s="301"/>
      <c r="G18" s="301"/>
      <c r="H18" s="316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</row>
    <row r="19" spans="1:36" x14ac:dyDescent="0.2">
      <c r="A19" s="313"/>
      <c r="B19" s="23" t="s">
        <v>169</v>
      </c>
      <c r="C19" s="301"/>
      <c r="D19" s="301"/>
      <c r="E19" s="301"/>
      <c r="F19" s="301"/>
      <c r="G19" s="301"/>
      <c r="H19" s="316">
        <v>0</v>
      </c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</row>
    <row r="20" spans="1:36" x14ac:dyDescent="0.2">
      <c r="A20" s="313"/>
      <c r="B20" s="301" t="s">
        <v>170</v>
      </c>
      <c r="C20" s="301"/>
      <c r="D20" s="301"/>
      <c r="E20" s="301"/>
      <c r="F20" s="301"/>
      <c r="G20" s="301"/>
      <c r="H20" s="162">
        <v>140319.39000000001</v>
      </c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</row>
    <row r="21" spans="1:36" x14ac:dyDescent="0.2">
      <c r="A21" s="313"/>
      <c r="B21" s="23" t="s">
        <v>171</v>
      </c>
      <c r="C21" s="301"/>
      <c r="D21" s="301"/>
      <c r="E21" s="301"/>
      <c r="F21" s="301"/>
      <c r="G21" s="301"/>
      <c r="H21" s="316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</row>
    <row r="22" spans="1:36" ht="13.5" thickBot="1" x14ac:dyDescent="0.25">
      <c r="A22" s="313"/>
      <c r="B22" s="301" t="s">
        <v>172</v>
      </c>
      <c r="C22" s="301"/>
      <c r="D22" s="301"/>
      <c r="E22" s="301"/>
      <c r="F22" s="301"/>
      <c r="G22" s="301"/>
      <c r="H22" s="316">
        <v>0</v>
      </c>
      <c r="N22" s="328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</row>
    <row r="23" spans="1:36" x14ac:dyDescent="0.2">
      <c r="A23" s="313"/>
      <c r="B23" s="301" t="s">
        <v>173</v>
      </c>
      <c r="C23" s="301"/>
      <c r="D23" s="301"/>
      <c r="E23" s="301"/>
      <c r="F23" s="301"/>
      <c r="G23" s="301"/>
      <c r="H23" s="316"/>
      <c r="J23" s="184" t="s">
        <v>174</v>
      </c>
      <c r="K23" s="304"/>
      <c r="L23" s="304"/>
      <c r="M23" s="304"/>
      <c r="N23" s="329">
        <v>45046</v>
      </c>
      <c r="O23" s="310"/>
      <c r="Q23" s="31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</row>
    <row r="24" spans="1:36" x14ac:dyDescent="0.2">
      <c r="A24" s="313"/>
      <c r="B24" s="301" t="s">
        <v>175</v>
      </c>
      <c r="C24" s="301"/>
      <c r="D24" s="301"/>
      <c r="E24" s="301"/>
      <c r="F24" s="301"/>
      <c r="G24" s="301"/>
      <c r="H24" s="316"/>
      <c r="J24" s="313"/>
      <c r="K24" s="301"/>
      <c r="L24" s="301"/>
      <c r="M24" s="301"/>
      <c r="N24" s="330"/>
      <c r="Q24" s="33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</row>
    <row r="25" spans="1:36" x14ac:dyDescent="0.2">
      <c r="A25" s="313"/>
      <c r="B25" s="301" t="s">
        <v>176</v>
      </c>
      <c r="C25" s="301"/>
      <c r="D25" s="301"/>
      <c r="E25" s="301"/>
      <c r="F25" s="301"/>
      <c r="G25" s="301"/>
      <c r="H25" s="162"/>
      <c r="J25" s="332" t="s">
        <v>177</v>
      </c>
      <c r="K25" s="301"/>
      <c r="L25" s="301"/>
      <c r="M25" s="301"/>
      <c r="N25" s="162">
        <v>362373.35</v>
      </c>
      <c r="O25" s="333"/>
      <c r="P25" s="334"/>
      <c r="Q25" s="314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</row>
    <row r="26" spans="1:36" x14ac:dyDescent="0.2">
      <c r="A26" s="313"/>
      <c r="B26" s="301" t="s">
        <v>178</v>
      </c>
      <c r="C26" s="301"/>
      <c r="D26" s="301"/>
      <c r="E26" s="301"/>
      <c r="F26" s="301"/>
      <c r="G26" s="301"/>
      <c r="H26" s="162">
        <v>0</v>
      </c>
      <c r="J26" s="332" t="s">
        <v>179</v>
      </c>
      <c r="K26" s="301"/>
      <c r="L26" s="301"/>
      <c r="M26" s="301"/>
      <c r="N26" s="335">
        <v>73239274</v>
      </c>
      <c r="O26" s="333"/>
      <c r="P26" s="336"/>
      <c r="Q26" s="314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</row>
    <row r="27" spans="1:36" x14ac:dyDescent="0.2">
      <c r="A27" s="313"/>
      <c r="B27" s="301" t="s">
        <v>180</v>
      </c>
      <c r="C27" s="301"/>
      <c r="D27" s="301"/>
      <c r="E27" s="301"/>
      <c r="F27" s="301"/>
      <c r="G27" s="301"/>
      <c r="H27" s="316">
        <v>0</v>
      </c>
      <c r="J27" s="332" t="s">
        <v>181</v>
      </c>
      <c r="K27" s="301"/>
      <c r="L27" s="301"/>
      <c r="M27" s="301"/>
      <c r="N27" s="337">
        <v>0.36700030817688162</v>
      </c>
      <c r="O27" s="333"/>
      <c r="P27" s="338"/>
      <c r="R27" s="339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</row>
    <row r="28" spans="1:36" x14ac:dyDescent="0.2">
      <c r="A28" s="313"/>
      <c r="B28" s="301"/>
      <c r="C28" s="301"/>
      <c r="D28" s="301"/>
      <c r="E28" s="301"/>
      <c r="F28" s="301"/>
      <c r="G28" s="301"/>
      <c r="H28" s="340"/>
      <c r="J28" s="332" t="s">
        <v>182</v>
      </c>
      <c r="K28" s="301"/>
      <c r="L28" s="301"/>
      <c r="M28" s="301"/>
      <c r="N28" s="341">
        <v>2.775702597797399</v>
      </c>
      <c r="O28" s="333"/>
      <c r="P28" s="338"/>
      <c r="Q28" s="180"/>
    </row>
    <row r="29" spans="1:36" x14ac:dyDescent="0.2">
      <c r="A29" s="313"/>
      <c r="B29" s="301"/>
      <c r="C29" s="104" t="s">
        <v>183</v>
      </c>
      <c r="D29" s="301"/>
      <c r="E29" s="301"/>
      <c r="F29" s="301"/>
      <c r="G29" s="301"/>
      <c r="H29" s="342">
        <v>614448.07999999996</v>
      </c>
      <c r="I29" s="328"/>
      <c r="J29" s="343"/>
      <c r="K29" s="301"/>
      <c r="L29" s="301"/>
      <c r="M29" s="301"/>
      <c r="N29" s="335"/>
      <c r="O29" s="344"/>
      <c r="P29" s="345"/>
      <c r="Q29" s="346"/>
      <c r="R29" s="2"/>
    </row>
    <row r="30" spans="1:36" ht="13.5" thickBot="1" x14ac:dyDescent="0.25">
      <c r="A30" s="313"/>
      <c r="B30" s="301"/>
      <c r="C30" s="104"/>
      <c r="D30" s="301"/>
      <c r="E30" s="301"/>
      <c r="F30" s="301"/>
      <c r="G30" s="301"/>
      <c r="H30" s="340"/>
      <c r="J30" s="332" t="s">
        <v>184</v>
      </c>
      <c r="K30" s="301"/>
      <c r="L30" s="301"/>
      <c r="M30" s="301"/>
      <c r="N30" s="127">
        <v>140319.39000000001</v>
      </c>
      <c r="O30" s="344"/>
      <c r="P30" s="345"/>
      <c r="Q30" s="180"/>
      <c r="R30" s="23"/>
      <c r="S30" s="301"/>
    </row>
    <row r="31" spans="1:36" x14ac:dyDescent="0.2">
      <c r="A31" s="347" t="s">
        <v>185</v>
      </c>
      <c r="B31" s="348"/>
      <c r="C31" s="349"/>
      <c r="D31" s="348"/>
      <c r="E31" s="348"/>
      <c r="F31" s="348"/>
      <c r="G31" s="348"/>
      <c r="H31" s="350"/>
      <c r="J31" s="332" t="s">
        <v>186</v>
      </c>
      <c r="K31" s="301"/>
      <c r="L31" s="301"/>
      <c r="M31" s="301"/>
      <c r="N31" s="335">
        <v>0</v>
      </c>
      <c r="O31" s="344"/>
      <c r="P31" s="345"/>
      <c r="Q31" s="346"/>
      <c r="R31" s="23"/>
      <c r="S31" s="301"/>
    </row>
    <row r="32" spans="1:36" ht="14.25" x14ac:dyDescent="0.2">
      <c r="A32" s="67"/>
      <c r="B32" s="281"/>
      <c r="C32" s="281"/>
      <c r="D32" s="281"/>
      <c r="E32" s="281"/>
      <c r="F32" s="281"/>
      <c r="G32" s="281"/>
      <c r="H32" s="351"/>
      <c r="J32" s="33" t="s">
        <v>187</v>
      </c>
      <c r="K32" s="301"/>
      <c r="L32" s="301"/>
      <c r="M32" s="301"/>
      <c r="N32" s="335">
        <v>64769512.645400003</v>
      </c>
      <c r="O32" s="333"/>
      <c r="P32" s="334"/>
      <c r="Q32" s="346"/>
      <c r="R32" s="448"/>
      <c r="S32" s="301"/>
    </row>
    <row r="33" spans="1:19" ht="15" thickBot="1" x14ac:dyDescent="0.25">
      <c r="A33" s="72"/>
      <c r="B33" s="352"/>
      <c r="C33" s="352"/>
      <c r="D33" s="352"/>
      <c r="E33" s="352"/>
      <c r="F33" s="352"/>
      <c r="G33" s="353"/>
      <c r="H33" s="354"/>
      <c r="J33" s="33" t="s">
        <v>188</v>
      </c>
      <c r="K33" s="23"/>
      <c r="L33" s="23"/>
      <c r="M33" s="23"/>
      <c r="N33" s="341">
        <v>0.88435492472795407</v>
      </c>
      <c r="O33" s="333"/>
      <c r="P33" s="338"/>
      <c r="Q33" s="164"/>
      <c r="R33" s="448"/>
      <c r="S33" s="301"/>
    </row>
    <row r="34" spans="1:19" s="282" customFormat="1" x14ac:dyDescent="0.2">
      <c r="A34" s="69"/>
      <c r="B34" s="281"/>
      <c r="C34" s="281"/>
      <c r="D34" s="281"/>
      <c r="E34" s="281"/>
      <c r="F34" s="281"/>
      <c r="G34" s="281"/>
      <c r="H34" s="281"/>
      <c r="J34" s="33" t="s">
        <v>189</v>
      </c>
      <c r="K34" s="23"/>
      <c r="L34" s="23"/>
      <c r="M34" s="23"/>
      <c r="N34" s="341">
        <v>4.2441778263979532E-2</v>
      </c>
      <c r="O34" s="333"/>
      <c r="P34" s="338"/>
      <c r="Q34" s="164"/>
      <c r="R34" s="404"/>
      <c r="S34" s="281"/>
    </row>
    <row r="35" spans="1:19" s="282" customFormat="1" ht="13.5" thickBot="1" x14ac:dyDescent="0.25">
      <c r="G35" s="355"/>
      <c r="J35" s="356" t="s">
        <v>190</v>
      </c>
      <c r="K35" s="357"/>
      <c r="L35" s="357"/>
      <c r="M35" s="357"/>
      <c r="N35" s="358">
        <v>0</v>
      </c>
      <c r="O35" s="333"/>
      <c r="P35" s="338"/>
      <c r="Q35" s="164"/>
      <c r="R35" s="448"/>
      <c r="S35" s="281"/>
    </row>
    <row r="36" spans="1:19" s="282" customFormat="1" x14ac:dyDescent="0.2">
      <c r="H36" s="359"/>
      <c r="J36" s="360" t="s">
        <v>191</v>
      </c>
      <c r="K36" s="304"/>
      <c r="L36" s="304"/>
      <c r="M36" s="304"/>
      <c r="N36" s="361"/>
      <c r="O36" s="449"/>
      <c r="P36" s="449"/>
      <c r="Q36" s="164"/>
      <c r="R36" s="23"/>
      <c r="S36" s="281"/>
    </row>
    <row r="37" spans="1:19" s="282" customFormat="1" ht="13.5" customHeight="1" thickBot="1" x14ac:dyDescent="0.25">
      <c r="H37" s="355"/>
      <c r="J37" s="156" t="s">
        <v>192</v>
      </c>
      <c r="K37" s="157"/>
      <c r="L37" s="157"/>
      <c r="M37" s="157"/>
      <c r="N37" s="158"/>
      <c r="O37" s="362"/>
      <c r="P37" s="362"/>
      <c r="Q37" s="164"/>
      <c r="R37" s="362"/>
      <c r="S37" s="281"/>
    </row>
    <row r="38" spans="1:19" s="282" customFormat="1" x14ac:dyDescent="0.2">
      <c r="J38" s="69"/>
      <c r="K38" s="104"/>
      <c r="L38" s="301"/>
      <c r="M38" s="301"/>
      <c r="N38" s="301"/>
      <c r="O38" s="294"/>
      <c r="P38" s="302"/>
      <c r="Q38" s="301"/>
      <c r="R38" s="450"/>
      <c r="S38" s="281"/>
    </row>
    <row r="39" spans="1:19" ht="13.5" thickBot="1" x14ac:dyDescent="0.25">
      <c r="O39" s="302"/>
      <c r="P39" s="302"/>
      <c r="Q39" s="301"/>
      <c r="R39" s="450"/>
      <c r="S39" s="301"/>
    </row>
    <row r="40" spans="1:19" ht="15.75" thickBot="1" x14ac:dyDescent="0.3">
      <c r="A40" s="306" t="s">
        <v>193</v>
      </c>
      <c r="B40" s="307"/>
      <c r="C40" s="307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8"/>
      <c r="O40" s="302"/>
      <c r="Q40" s="301"/>
      <c r="R40" s="363"/>
    </row>
    <row r="41" spans="1:19" ht="15.75" thickBot="1" x14ac:dyDescent="0.3">
      <c r="A41" s="364"/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40"/>
      <c r="O41" s="302"/>
      <c r="P41" s="302"/>
      <c r="R41" s="363"/>
    </row>
    <row r="42" spans="1:19" x14ac:dyDescent="0.2">
      <c r="A42" s="365"/>
      <c r="B42" s="304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5"/>
      <c r="O42" s="366"/>
      <c r="Q42" s="301"/>
      <c r="R42" s="363"/>
    </row>
    <row r="43" spans="1:19" x14ac:dyDescent="0.2">
      <c r="A43" s="131" t="s">
        <v>194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67" t="s">
        <v>195</v>
      </c>
      <c r="M43" s="368"/>
      <c r="N43" s="369" t="s">
        <v>196</v>
      </c>
      <c r="O43" s="302"/>
      <c r="P43" s="302"/>
      <c r="R43" s="363"/>
    </row>
    <row r="44" spans="1:19" x14ac:dyDescent="0.2">
      <c r="A44" s="313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40"/>
      <c r="O44" s="314"/>
      <c r="Q44" s="301"/>
      <c r="R44" s="363"/>
    </row>
    <row r="45" spans="1:19" x14ac:dyDescent="0.2">
      <c r="A45" s="313"/>
      <c r="B45" s="104" t="s">
        <v>183</v>
      </c>
      <c r="C45" s="301"/>
      <c r="D45" s="301"/>
      <c r="E45" s="301"/>
      <c r="F45" s="301"/>
      <c r="G45" s="301"/>
      <c r="H45" s="301"/>
      <c r="I45" s="301"/>
      <c r="J45" s="301"/>
      <c r="K45" s="301"/>
      <c r="L45" s="370"/>
      <c r="M45" s="370"/>
      <c r="N45" s="316">
        <v>614448.07999999996</v>
      </c>
      <c r="O45" s="314"/>
      <c r="P45" s="302"/>
      <c r="R45" s="363"/>
    </row>
    <row r="46" spans="1:19" x14ac:dyDescent="0.2">
      <c r="A46" s="313"/>
      <c r="B46" s="301"/>
      <c r="C46" s="301"/>
      <c r="D46" s="301"/>
      <c r="E46" s="301"/>
      <c r="F46" s="301"/>
      <c r="G46" s="301"/>
      <c r="H46" s="301"/>
      <c r="I46" s="301"/>
      <c r="J46" s="301"/>
      <c r="K46" s="301"/>
      <c r="L46" s="370"/>
      <c r="M46" s="370"/>
      <c r="N46" s="316"/>
      <c r="O46" s="314"/>
      <c r="Q46" s="301"/>
      <c r="R46" s="363"/>
    </row>
    <row r="47" spans="1:19" x14ac:dyDescent="0.2">
      <c r="A47" s="313"/>
      <c r="B47" s="104" t="s">
        <v>197</v>
      </c>
      <c r="C47" s="301"/>
      <c r="D47" s="301"/>
      <c r="E47" s="301"/>
      <c r="F47" s="301"/>
      <c r="G47" s="301"/>
      <c r="H47" s="301"/>
      <c r="I47" s="301"/>
      <c r="J47" s="301"/>
      <c r="K47" s="301"/>
      <c r="L47" s="164">
        <v>11455.89</v>
      </c>
      <c r="M47" s="370"/>
      <c r="N47" s="316">
        <v>602992.18999999994</v>
      </c>
      <c r="O47" s="314"/>
      <c r="P47" s="302"/>
      <c r="R47" s="363"/>
    </row>
    <row r="48" spans="1:19" x14ac:dyDescent="0.2">
      <c r="A48" s="313"/>
      <c r="B48" s="301"/>
      <c r="C48" s="301"/>
      <c r="D48" s="301"/>
      <c r="E48" s="301"/>
      <c r="F48" s="301"/>
      <c r="G48" s="301"/>
      <c r="H48" s="301"/>
      <c r="I48" s="301"/>
      <c r="J48" s="301"/>
      <c r="K48" s="301"/>
      <c r="L48" s="164"/>
      <c r="M48" s="370"/>
      <c r="N48" s="316"/>
      <c r="O48" s="314"/>
      <c r="Q48" s="301"/>
      <c r="R48" s="363"/>
    </row>
    <row r="49" spans="1:21" x14ac:dyDescent="0.2">
      <c r="A49" s="313"/>
      <c r="B49" s="104" t="s">
        <v>198</v>
      </c>
      <c r="C49" s="301"/>
      <c r="D49" s="301"/>
      <c r="E49" s="301"/>
      <c r="F49" s="301"/>
      <c r="G49" s="301"/>
      <c r="H49" s="301"/>
      <c r="I49" s="301"/>
      <c r="J49" s="301"/>
      <c r="K49" s="301"/>
      <c r="L49" s="164">
        <v>0</v>
      </c>
      <c r="M49" s="370"/>
      <c r="N49" s="316">
        <v>602992.18999999994</v>
      </c>
      <c r="O49" s="314"/>
      <c r="P49" s="302"/>
      <c r="R49" s="363"/>
    </row>
    <row r="50" spans="1:21" x14ac:dyDescent="0.2">
      <c r="A50" s="313"/>
      <c r="B50" s="301"/>
      <c r="C50" s="301"/>
      <c r="D50" s="301"/>
      <c r="E50" s="301"/>
      <c r="F50" s="301"/>
      <c r="G50" s="301"/>
      <c r="H50" s="301"/>
      <c r="I50" s="301"/>
      <c r="J50" s="301"/>
      <c r="K50" s="301"/>
      <c r="L50" s="164"/>
      <c r="M50" s="370"/>
      <c r="N50" s="316"/>
      <c r="O50" s="314"/>
      <c r="Q50" s="301"/>
      <c r="R50" s="363"/>
    </row>
    <row r="51" spans="1:21" x14ac:dyDescent="0.2">
      <c r="A51" s="313"/>
      <c r="B51" s="104" t="s">
        <v>199</v>
      </c>
      <c r="C51" s="301"/>
      <c r="D51" s="301"/>
      <c r="E51" s="301"/>
      <c r="F51" s="301"/>
      <c r="G51" s="301"/>
      <c r="H51" s="301"/>
      <c r="I51" s="301"/>
      <c r="J51" s="301"/>
      <c r="K51" s="301"/>
      <c r="L51" s="164">
        <v>7065.24</v>
      </c>
      <c r="M51" s="370"/>
      <c r="N51" s="316">
        <v>595926.94999999995</v>
      </c>
      <c r="O51" s="314"/>
      <c r="P51" s="302"/>
      <c r="R51" s="363"/>
    </row>
    <row r="52" spans="1:21" x14ac:dyDescent="0.2">
      <c r="A52" s="313"/>
      <c r="B52" s="301"/>
      <c r="C52" s="301"/>
      <c r="D52" s="301"/>
      <c r="E52" s="301"/>
      <c r="F52" s="301"/>
      <c r="G52" s="301"/>
      <c r="H52" s="301"/>
      <c r="I52" s="301"/>
      <c r="J52" s="301"/>
      <c r="K52" s="301"/>
      <c r="L52" s="164"/>
      <c r="M52" s="370"/>
      <c r="N52" s="316"/>
      <c r="O52" s="314"/>
      <c r="Q52" s="301"/>
      <c r="R52" s="363"/>
    </row>
    <row r="53" spans="1:21" x14ac:dyDescent="0.2">
      <c r="A53" s="313"/>
      <c r="B53" s="104" t="s">
        <v>200</v>
      </c>
      <c r="C53" s="301"/>
      <c r="D53" s="301"/>
      <c r="E53" s="301"/>
      <c r="F53" s="301"/>
      <c r="G53" s="301"/>
      <c r="H53" s="301"/>
      <c r="I53" s="301"/>
      <c r="J53" s="301"/>
      <c r="K53" s="301"/>
      <c r="L53" s="164">
        <v>1088.19</v>
      </c>
      <c r="M53" s="370"/>
      <c r="N53" s="316">
        <v>594838.76</v>
      </c>
      <c r="O53" s="314"/>
      <c r="P53" s="302"/>
      <c r="R53" s="363"/>
    </row>
    <row r="54" spans="1:21" x14ac:dyDescent="0.2">
      <c r="A54" s="313"/>
      <c r="B54" s="301"/>
      <c r="C54" s="301"/>
      <c r="D54" s="301"/>
      <c r="E54" s="301"/>
      <c r="F54" s="301"/>
      <c r="G54" s="301"/>
      <c r="H54" s="301"/>
      <c r="I54" s="301"/>
      <c r="J54" s="301"/>
      <c r="K54" s="301"/>
      <c r="L54" s="164"/>
      <c r="M54" s="370"/>
      <c r="N54" s="316"/>
      <c r="O54" s="314"/>
      <c r="Q54" s="301"/>
      <c r="R54" s="363"/>
    </row>
    <row r="55" spans="1:21" x14ac:dyDescent="0.2">
      <c r="A55" s="313"/>
      <c r="B55" s="104" t="s">
        <v>201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71">
        <v>92569.83</v>
      </c>
      <c r="M55" s="370"/>
      <c r="N55" s="316">
        <v>502268.93</v>
      </c>
      <c r="O55" s="314"/>
      <c r="P55" s="372"/>
      <c r="Q55" s="373"/>
      <c r="R55" s="374"/>
    </row>
    <row r="56" spans="1:21" x14ac:dyDescent="0.2">
      <c r="A56" s="313"/>
      <c r="B56" s="301"/>
      <c r="C56" s="301"/>
      <c r="D56" s="301"/>
      <c r="E56" s="301"/>
      <c r="F56" s="301"/>
      <c r="G56" s="301"/>
      <c r="H56" s="301"/>
      <c r="I56" s="301"/>
      <c r="J56" s="301"/>
      <c r="K56" s="301"/>
      <c r="L56" s="164"/>
      <c r="M56" s="370"/>
      <c r="N56" s="316"/>
      <c r="O56" s="314"/>
      <c r="P56" s="372"/>
      <c r="Q56" s="373"/>
      <c r="R56" s="374"/>
    </row>
    <row r="57" spans="1:21" x14ac:dyDescent="0.2">
      <c r="A57" s="313"/>
      <c r="B57" s="104" t="s">
        <v>202</v>
      </c>
      <c r="C57" s="301"/>
      <c r="D57" s="301"/>
      <c r="E57" s="301"/>
      <c r="F57" s="301"/>
      <c r="G57" s="301"/>
      <c r="H57" s="301"/>
      <c r="I57" s="301"/>
      <c r="J57" s="301"/>
      <c r="K57" s="301"/>
      <c r="L57" s="375">
        <v>20067.3</v>
      </c>
      <c r="M57" s="370"/>
      <c r="N57" s="316">
        <v>482201.63</v>
      </c>
      <c r="O57" s="314"/>
      <c r="P57" s="372"/>
      <c r="Q57" s="373"/>
      <c r="R57" s="376"/>
      <c r="S57" s="301"/>
      <c r="T57" s="301"/>
      <c r="U57" s="301"/>
    </row>
    <row r="58" spans="1:21" x14ac:dyDescent="0.2">
      <c r="A58" s="313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70"/>
      <c r="M58" s="370"/>
      <c r="N58" s="316"/>
      <c r="O58" s="314"/>
      <c r="P58" s="372"/>
      <c r="Q58" s="373"/>
      <c r="R58" s="376"/>
      <c r="S58" s="301"/>
      <c r="T58" s="301"/>
      <c r="U58" s="301"/>
    </row>
    <row r="59" spans="1:21" x14ac:dyDescent="0.2">
      <c r="A59" s="313"/>
      <c r="B59" s="104" t="s">
        <v>203</v>
      </c>
      <c r="C59" s="301"/>
      <c r="D59" s="301"/>
      <c r="E59" s="301"/>
      <c r="F59" s="301"/>
      <c r="G59" s="301"/>
      <c r="H59" s="301"/>
      <c r="I59" s="301"/>
      <c r="J59" s="301"/>
      <c r="K59" s="301"/>
      <c r="L59" s="370">
        <v>0</v>
      </c>
      <c r="M59" s="370"/>
      <c r="N59" s="316">
        <v>482201.63</v>
      </c>
      <c r="O59" s="314"/>
      <c r="P59" s="377"/>
      <c r="Q59" s="378"/>
      <c r="R59" s="301"/>
      <c r="S59" s="301"/>
      <c r="T59" s="301"/>
      <c r="U59" s="301"/>
    </row>
    <row r="60" spans="1:21" x14ac:dyDescent="0.2">
      <c r="A60" s="313"/>
      <c r="B60" s="104"/>
      <c r="C60" s="301"/>
      <c r="D60" s="301"/>
      <c r="E60" s="301"/>
      <c r="F60" s="301"/>
      <c r="G60" s="301"/>
      <c r="H60" s="301"/>
      <c r="I60" s="301"/>
      <c r="J60" s="301"/>
      <c r="K60" s="301"/>
      <c r="L60" s="370"/>
      <c r="M60" s="370"/>
      <c r="N60" s="316"/>
      <c r="O60" s="314"/>
      <c r="P60" s="377"/>
      <c r="Q60" s="378"/>
      <c r="R60" s="379"/>
      <c r="S60" s="370"/>
      <c r="T60" s="370"/>
      <c r="U60" s="370"/>
    </row>
    <row r="61" spans="1:21" x14ac:dyDescent="0.2">
      <c r="A61" s="313"/>
      <c r="B61" s="104" t="s">
        <v>204</v>
      </c>
      <c r="C61" s="301"/>
      <c r="D61" s="301"/>
      <c r="E61" s="301"/>
      <c r="F61" s="301"/>
      <c r="G61" s="301"/>
      <c r="H61" s="301"/>
      <c r="I61" s="301"/>
      <c r="J61" s="301"/>
      <c r="K61" s="301"/>
      <c r="L61" s="370">
        <v>332709.89</v>
      </c>
      <c r="M61" s="370"/>
      <c r="N61" s="316">
        <v>149491.74</v>
      </c>
      <c r="O61" s="314"/>
      <c r="P61" s="377"/>
      <c r="Q61" s="378"/>
      <c r="R61" s="379"/>
      <c r="S61" s="370"/>
      <c r="T61" s="370"/>
      <c r="U61" s="370"/>
    </row>
    <row r="62" spans="1:21" x14ac:dyDescent="0.2">
      <c r="A62" s="313"/>
      <c r="B62" s="104"/>
      <c r="C62" s="301"/>
      <c r="D62" s="301"/>
      <c r="E62" s="301"/>
      <c r="F62" s="301"/>
      <c r="G62" s="301"/>
      <c r="H62" s="301"/>
      <c r="I62" s="301"/>
      <c r="J62" s="301"/>
      <c r="K62" s="301"/>
      <c r="L62" s="370"/>
      <c r="M62" s="370"/>
      <c r="N62" s="316"/>
      <c r="O62" s="314"/>
      <c r="P62" s="377"/>
      <c r="Q62" s="378"/>
      <c r="R62" s="379"/>
      <c r="S62" s="370"/>
      <c r="T62" s="370"/>
      <c r="U62" s="370"/>
    </row>
    <row r="63" spans="1:21" x14ac:dyDescent="0.2">
      <c r="A63" s="313"/>
      <c r="B63" s="104" t="s">
        <v>205</v>
      </c>
      <c r="C63" s="301"/>
      <c r="D63" s="301"/>
      <c r="E63" s="301"/>
      <c r="F63" s="301"/>
      <c r="G63" s="301"/>
      <c r="H63" s="301"/>
      <c r="I63" s="301"/>
      <c r="J63" s="301"/>
      <c r="K63" s="301"/>
      <c r="L63" s="370">
        <v>6569.93</v>
      </c>
      <c r="M63" s="370"/>
      <c r="N63" s="316">
        <v>142921.81</v>
      </c>
      <c r="O63" s="314"/>
      <c r="P63" s="377"/>
      <c r="Q63" s="378"/>
      <c r="R63" s="379"/>
      <c r="S63" s="370"/>
      <c r="T63" s="370"/>
      <c r="U63" s="370"/>
    </row>
    <row r="64" spans="1:21" x14ac:dyDescent="0.2">
      <c r="A64" s="313"/>
      <c r="B64" s="104"/>
      <c r="C64" s="301"/>
      <c r="D64" s="301"/>
      <c r="E64" s="301"/>
      <c r="F64" s="301"/>
      <c r="G64" s="301" t="s">
        <v>206</v>
      </c>
      <c r="H64" s="301"/>
      <c r="I64" s="301"/>
      <c r="J64" s="301"/>
      <c r="K64" s="301"/>
      <c r="L64" s="370"/>
      <c r="M64" s="370"/>
      <c r="N64" s="316"/>
      <c r="O64" s="314"/>
      <c r="P64" s="377"/>
      <c r="Q64" s="378"/>
      <c r="R64" s="379"/>
      <c r="S64" s="370"/>
      <c r="T64" s="370"/>
      <c r="U64" s="370"/>
    </row>
    <row r="65" spans="1:21" x14ac:dyDescent="0.2">
      <c r="A65" s="313"/>
      <c r="B65" s="104" t="s">
        <v>207</v>
      </c>
      <c r="C65" s="301"/>
      <c r="D65" s="301"/>
      <c r="E65" s="301"/>
      <c r="F65" s="301"/>
      <c r="G65" s="301"/>
      <c r="H65" s="301"/>
      <c r="I65" s="301"/>
      <c r="J65" s="301"/>
      <c r="K65" s="301"/>
      <c r="L65" s="370">
        <v>0</v>
      </c>
      <c r="M65" s="370"/>
      <c r="N65" s="316">
        <v>142921.81</v>
      </c>
      <c r="O65" s="302"/>
      <c r="P65" s="302"/>
      <c r="Q65" s="370"/>
      <c r="R65" s="379"/>
      <c r="S65" s="370"/>
      <c r="T65" s="370"/>
      <c r="U65" s="370"/>
    </row>
    <row r="66" spans="1:21" x14ac:dyDescent="0.2">
      <c r="A66" s="313"/>
      <c r="B66" s="104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40"/>
      <c r="O66" s="302"/>
      <c r="P66" s="302"/>
      <c r="Q66" s="301"/>
      <c r="R66" s="379"/>
      <c r="S66" s="370"/>
      <c r="T66" s="370"/>
      <c r="U66" s="370"/>
    </row>
    <row r="67" spans="1:21" x14ac:dyDescent="0.2">
      <c r="A67" s="313"/>
      <c r="B67" s="104" t="s">
        <v>208</v>
      </c>
      <c r="C67" s="301"/>
      <c r="D67" s="301"/>
      <c r="E67" s="301"/>
      <c r="F67" s="301"/>
      <c r="G67" s="301"/>
      <c r="H67" s="301"/>
      <c r="I67" s="301"/>
      <c r="J67" s="301"/>
      <c r="K67" s="301"/>
      <c r="L67" s="370">
        <v>142921.81</v>
      </c>
      <c r="M67" s="370"/>
      <c r="N67" s="380">
        <v>0</v>
      </c>
      <c r="O67" s="302"/>
      <c r="P67" s="302"/>
      <c r="Q67" s="301"/>
      <c r="R67" s="379"/>
      <c r="S67" s="370"/>
      <c r="T67" s="370"/>
      <c r="U67" s="370"/>
    </row>
    <row r="68" spans="1:21" x14ac:dyDescent="0.2">
      <c r="A68" s="313"/>
      <c r="B68" s="104"/>
      <c r="C68" s="301"/>
      <c r="D68" s="301"/>
      <c r="E68" s="301"/>
      <c r="F68" s="301"/>
      <c r="G68" s="301"/>
      <c r="H68" s="301"/>
      <c r="I68" s="301"/>
      <c r="J68" s="301"/>
      <c r="K68" s="301"/>
      <c r="L68" s="301"/>
      <c r="M68" s="301"/>
      <c r="N68" s="340"/>
      <c r="O68" s="302"/>
      <c r="P68" s="302"/>
      <c r="Q68" s="301"/>
      <c r="R68" s="379"/>
      <c r="S68" s="370"/>
      <c r="T68" s="370"/>
      <c r="U68" s="370"/>
    </row>
    <row r="69" spans="1:21" x14ac:dyDescent="0.2">
      <c r="A69" s="313"/>
      <c r="B69" s="104" t="s">
        <v>209</v>
      </c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340"/>
      <c r="O69" s="302"/>
      <c r="P69" s="302"/>
      <c r="Q69" s="301"/>
      <c r="R69" s="379"/>
      <c r="S69" s="370"/>
      <c r="T69" s="370"/>
      <c r="U69" s="370"/>
    </row>
    <row r="70" spans="1:21" x14ac:dyDescent="0.2">
      <c r="A70" s="313"/>
      <c r="B70" s="281"/>
      <c r="C70" s="3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340"/>
      <c r="O70" s="302"/>
      <c r="P70" s="302"/>
      <c r="Q70" s="301"/>
      <c r="R70" s="382"/>
      <c r="S70" s="370"/>
      <c r="T70" s="301"/>
      <c r="U70" s="301"/>
    </row>
    <row r="71" spans="1:21" x14ac:dyDescent="0.2">
      <c r="A71" s="67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340"/>
      <c r="O71" s="302"/>
      <c r="P71" s="302"/>
      <c r="Q71" s="301"/>
      <c r="R71" s="379"/>
      <c r="S71" s="370"/>
      <c r="T71" s="301"/>
      <c r="U71" s="301"/>
    </row>
    <row r="72" spans="1:21" ht="13.5" thickBot="1" x14ac:dyDescent="0.25">
      <c r="A72" s="72"/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83"/>
      <c r="O72" s="302"/>
      <c r="P72" s="302"/>
      <c r="Q72" s="301"/>
      <c r="R72" s="382"/>
      <c r="S72" s="370"/>
      <c r="T72" s="301"/>
      <c r="U72" s="301"/>
    </row>
    <row r="73" spans="1:21" ht="13.5" thickBot="1" x14ac:dyDescent="0.25">
      <c r="A73" s="301"/>
      <c r="B73" s="104"/>
      <c r="C73" s="301"/>
      <c r="D73" s="301"/>
      <c r="E73" s="301"/>
      <c r="F73" s="301"/>
      <c r="G73" s="301"/>
      <c r="H73" s="301"/>
      <c r="I73" s="301"/>
      <c r="J73" s="301"/>
      <c r="K73" s="301"/>
      <c r="L73" s="301"/>
      <c r="M73" s="301"/>
      <c r="N73" s="301"/>
      <c r="O73" s="302"/>
      <c r="P73" s="302"/>
      <c r="Q73" s="301"/>
      <c r="R73" s="23"/>
      <c r="S73" s="301"/>
      <c r="T73" s="301"/>
      <c r="U73" s="301"/>
    </row>
    <row r="74" spans="1:21" ht="13.5" thickBot="1" x14ac:dyDescent="0.25">
      <c r="A74" s="140" t="s">
        <v>210</v>
      </c>
      <c r="B74" s="307"/>
      <c r="C74" s="307"/>
      <c r="D74" s="307"/>
      <c r="E74" s="307"/>
      <c r="F74" s="307"/>
      <c r="G74" s="384" t="s">
        <v>211</v>
      </c>
      <c r="H74" s="384" t="s">
        <v>212</v>
      </c>
      <c r="I74" s="385" t="s">
        <v>213</v>
      </c>
      <c r="J74" s="301"/>
      <c r="K74" s="301"/>
      <c r="L74" s="301"/>
      <c r="M74" s="301"/>
      <c r="N74" s="301"/>
      <c r="O74" s="302"/>
      <c r="P74" s="302"/>
      <c r="Q74" s="301"/>
      <c r="R74" s="379"/>
      <c r="S74" s="301"/>
      <c r="T74" s="301"/>
      <c r="U74" s="301"/>
    </row>
    <row r="75" spans="1:21" x14ac:dyDescent="0.2">
      <c r="A75" s="365"/>
      <c r="B75" s="304"/>
      <c r="C75" s="304"/>
      <c r="D75" s="304"/>
      <c r="E75" s="304"/>
      <c r="F75" s="304"/>
      <c r="G75" s="386"/>
      <c r="H75" s="386"/>
      <c r="I75" s="305"/>
      <c r="J75" s="301"/>
      <c r="K75" s="301"/>
      <c r="L75" s="301"/>
      <c r="M75" s="301"/>
      <c r="N75" s="301"/>
      <c r="O75" s="302"/>
      <c r="P75" s="302"/>
      <c r="Q75" s="301"/>
      <c r="R75" s="382"/>
      <c r="S75" s="301"/>
      <c r="T75" s="301"/>
      <c r="U75" s="301"/>
    </row>
    <row r="76" spans="1:21" x14ac:dyDescent="0.2">
      <c r="A76" s="313"/>
      <c r="B76" s="301" t="s">
        <v>214</v>
      </c>
      <c r="C76" s="301"/>
      <c r="D76" s="301"/>
      <c r="E76" s="301"/>
      <c r="F76" s="301"/>
      <c r="G76" s="387">
        <v>92569.83</v>
      </c>
      <c r="H76" s="387">
        <v>20067.3</v>
      </c>
      <c r="I76" s="388">
        <v>112637.13</v>
      </c>
      <c r="J76" s="301"/>
      <c r="K76" s="301"/>
      <c r="L76" s="301"/>
      <c r="M76" s="301"/>
      <c r="N76" s="301"/>
      <c r="O76" s="302"/>
      <c r="P76" s="302"/>
      <c r="Q76" s="301"/>
      <c r="R76" s="382"/>
      <c r="S76" s="301"/>
      <c r="T76" s="301"/>
      <c r="U76" s="301"/>
    </row>
    <row r="77" spans="1:21" x14ac:dyDescent="0.2">
      <c r="A77" s="313"/>
      <c r="B77" s="301" t="s">
        <v>215</v>
      </c>
      <c r="C77" s="301"/>
      <c r="D77" s="301"/>
      <c r="E77" s="301"/>
      <c r="F77" s="301"/>
      <c r="G77" s="387">
        <v>92569.83</v>
      </c>
      <c r="H77" s="389">
        <v>20067.3</v>
      </c>
      <c r="I77" s="390">
        <v>112637.13</v>
      </c>
      <c r="J77" s="301"/>
      <c r="K77" s="301"/>
      <c r="L77" s="301"/>
      <c r="M77" s="301"/>
      <c r="N77" s="301"/>
      <c r="O77" s="302"/>
      <c r="P77" s="302"/>
      <c r="Q77" s="301"/>
      <c r="R77" s="301"/>
      <c r="S77" s="301"/>
      <c r="T77" s="301"/>
      <c r="U77" s="301"/>
    </row>
    <row r="78" spans="1:21" x14ac:dyDescent="0.2">
      <c r="A78" s="313"/>
      <c r="B78" s="301"/>
      <c r="C78" s="23" t="s">
        <v>216</v>
      </c>
      <c r="D78" s="301"/>
      <c r="E78" s="301"/>
      <c r="F78" s="301"/>
      <c r="G78" s="391">
        <v>0</v>
      </c>
      <c r="H78" s="391">
        <v>0</v>
      </c>
      <c r="I78" s="330">
        <v>0</v>
      </c>
      <c r="J78" s="301"/>
      <c r="K78" s="301"/>
      <c r="L78" s="301"/>
      <c r="M78" s="301"/>
      <c r="N78" s="301"/>
      <c r="O78" s="302"/>
      <c r="P78" s="302"/>
      <c r="Q78" s="301"/>
      <c r="R78" s="301"/>
      <c r="S78" s="301"/>
      <c r="T78" s="301"/>
      <c r="U78" s="301"/>
    </row>
    <row r="79" spans="1:21" x14ac:dyDescent="0.2">
      <c r="A79" s="313"/>
      <c r="B79" s="301"/>
      <c r="C79" s="301"/>
      <c r="D79" s="301"/>
      <c r="E79" s="301"/>
      <c r="F79" s="301"/>
      <c r="G79" s="392"/>
      <c r="H79" s="392"/>
      <c r="I79" s="340"/>
      <c r="J79" s="301"/>
      <c r="K79" s="301"/>
      <c r="L79" s="301"/>
      <c r="M79" s="301"/>
      <c r="N79" s="301"/>
      <c r="O79" s="302"/>
      <c r="P79" s="302"/>
      <c r="Q79" s="301"/>
      <c r="R79" s="301"/>
      <c r="S79" s="301"/>
      <c r="T79" s="301"/>
      <c r="U79" s="301"/>
    </row>
    <row r="80" spans="1:21" x14ac:dyDescent="0.2">
      <c r="A80" s="313"/>
      <c r="B80" s="301" t="s">
        <v>217</v>
      </c>
      <c r="C80" s="301"/>
      <c r="D80" s="301"/>
      <c r="E80" s="301"/>
      <c r="F80" s="301"/>
      <c r="G80" s="393">
        <v>0</v>
      </c>
      <c r="H80" s="393">
        <v>0</v>
      </c>
      <c r="I80" s="330">
        <v>0</v>
      </c>
      <c r="J80" s="301"/>
      <c r="K80" s="301"/>
      <c r="L80" s="301"/>
      <c r="M80" s="301"/>
      <c r="N80" s="301"/>
      <c r="O80" s="302"/>
      <c r="P80" s="302"/>
      <c r="Q80" s="301"/>
      <c r="R80" s="301"/>
      <c r="S80" s="301"/>
      <c r="T80" s="301"/>
      <c r="U80" s="301"/>
    </row>
    <row r="81" spans="1:21" x14ac:dyDescent="0.2">
      <c r="A81" s="313"/>
      <c r="B81" s="301" t="s">
        <v>218</v>
      </c>
      <c r="C81" s="301"/>
      <c r="D81" s="301"/>
      <c r="E81" s="301"/>
      <c r="F81" s="301"/>
      <c r="G81" s="394">
        <v>0</v>
      </c>
      <c r="H81" s="394">
        <v>0</v>
      </c>
      <c r="I81" s="395">
        <v>0</v>
      </c>
      <c r="J81" s="301"/>
      <c r="K81" s="301"/>
      <c r="L81" s="301"/>
      <c r="M81" s="301"/>
      <c r="N81" s="301"/>
      <c r="O81" s="302"/>
      <c r="P81" s="302"/>
      <c r="Q81" s="301"/>
      <c r="R81" s="301"/>
      <c r="S81" s="301"/>
      <c r="T81" s="301"/>
      <c r="U81" s="301"/>
    </row>
    <row r="82" spans="1:21" x14ac:dyDescent="0.2">
      <c r="A82" s="313"/>
      <c r="B82" s="301"/>
      <c r="C82" s="301" t="s">
        <v>219</v>
      </c>
      <c r="D82" s="301"/>
      <c r="E82" s="301"/>
      <c r="F82" s="301"/>
      <c r="G82" s="393">
        <v>0</v>
      </c>
      <c r="H82" s="393"/>
      <c r="I82" s="330">
        <v>0</v>
      </c>
      <c r="J82" s="301"/>
      <c r="K82" s="301"/>
      <c r="L82" s="301"/>
      <c r="M82" s="301"/>
      <c r="N82" s="301"/>
      <c r="O82" s="302"/>
      <c r="P82" s="302"/>
      <c r="Q82" s="301"/>
      <c r="R82" s="301"/>
      <c r="S82" s="301"/>
      <c r="T82" s="301"/>
      <c r="U82" s="301"/>
    </row>
    <row r="83" spans="1:21" x14ac:dyDescent="0.2">
      <c r="A83" s="313"/>
      <c r="B83" s="301"/>
      <c r="C83" s="301"/>
      <c r="D83" s="301"/>
      <c r="E83" s="301"/>
      <c r="F83" s="301"/>
      <c r="G83" s="392"/>
      <c r="H83" s="392"/>
      <c r="I83" s="340"/>
      <c r="J83" s="301"/>
      <c r="K83" s="301"/>
      <c r="L83" s="301"/>
      <c r="M83" s="301"/>
      <c r="N83" s="301"/>
      <c r="O83" s="302"/>
      <c r="P83" s="302"/>
      <c r="Q83" s="301"/>
      <c r="R83" s="301"/>
      <c r="S83" s="301"/>
      <c r="T83" s="301"/>
      <c r="U83" s="301"/>
    </row>
    <row r="84" spans="1:21" x14ac:dyDescent="0.2">
      <c r="A84" s="313"/>
      <c r="B84" s="301" t="s">
        <v>220</v>
      </c>
      <c r="C84" s="301"/>
      <c r="D84" s="301"/>
      <c r="E84" s="301"/>
      <c r="F84" s="301"/>
      <c r="G84" s="389">
        <v>332709.89</v>
      </c>
      <c r="H84" s="389">
        <v>0</v>
      </c>
      <c r="I84" s="388">
        <v>332709.89</v>
      </c>
      <c r="J84" s="301"/>
      <c r="K84" s="301"/>
      <c r="L84" s="301"/>
      <c r="M84" s="301"/>
      <c r="N84" s="301"/>
      <c r="O84" s="302"/>
      <c r="P84" s="302"/>
      <c r="Q84" s="301"/>
      <c r="R84" s="301"/>
      <c r="S84" s="301"/>
      <c r="T84" s="301"/>
      <c r="U84" s="301"/>
    </row>
    <row r="85" spans="1:21" x14ac:dyDescent="0.2">
      <c r="A85" s="313"/>
      <c r="B85" s="301" t="s">
        <v>221</v>
      </c>
      <c r="C85" s="301"/>
      <c r="D85" s="301"/>
      <c r="E85" s="301"/>
      <c r="F85" s="301"/>
      <c r="G85" s="396">
        <v>332709.89</v>
      </c>
      <c r="H85" s="394">
        <v>0</v>
      </c>
      <c r="I85" s="390">
        <v>332709.89</v>
      </c>
      <c r="J85" s="301"/>
      <c r="K85" s="301"/>
      <c r="L85" s="301"/>
      <c r="M85" s="301"/>
      <c r="N85" s="301"/>
      <c r="O85" s="302"/>
      <c r="P85" s="302"/>
      <c r="Q85" s="301"/>
      <c r="R85" s="2"/>
    </row>
    <row r="86" spans="1:21" x14ac:dyDescent="0.2">
      <c r="A86" s="313"/>
      <c r="B86" s="301"/>
      <c r="C86" s="23" t="s">
        <v>222</v>
      </c>
      <c r="D86" s="301"/>
      <c r="E86" s="301"/>
      <c r="F86" s="397"/>
      <c r="G86" s="398">
        <v>0</v>
      </c>
      <c r="H86" s="389">
        <v>0</v>
      </c>
      <c r="I86" s="330">
        <v>0</v>
      </c>
      <c r="J86" s="301"/>
      <c r="K86" s="301"/>
      <c r="L86" s="301"/>
      <c r="M86" s="301"/>
      <c r="N86" s="301"/>
      <c r="O86" s="399"/>
      <c r="P86" s="399"/>
      <c r="Q86" s="301"/>
    </row>
    <row r="87" spans="1:21" s="282" customFormat="1" x14ac:dyDescent="0.2">
      <c r="A87" s="313"/>
      <c r="B87" s="301"/>
      <c r="C87" s="301"/>
      <c r="D87" s="301"/>
      <c r="E87" s="301"/>
      <c r="F87" s="397"/>
      <c r="G87" s="397"/>
      <c r="H87" s="392"/>
      <c r="I87" s="340"/>
      <c r="J87" s="281"/>
      <c r="K87" s="281"/>
      <c r="L87" s="281"/>
      <c r="M87" s="281"/>
      <c r="N87" s="281"/>
      <c r="O87" s="302"/>
      <c r="P87" s="302"/>
      <c r="Q87" s="281"/>
    </row>
    <row r="88" spans="1:21" x14ac:dyDescent="0.2">
      <c r="A88" s="313"/>
      <c r="B88" s="301"/>
      <c r="C88" s="104" t="s">
        <v>223</v>
      </c>
      <c r="D88" s="301"/>
      <c r="E88" s="301"/>
      <c r="F88" s="397"/>
      <c r="G88" s="400">
        <v>425279.72000000003</v>
      </c>
      <c r="H88" s="387">
        <v>20067.3</v>
      </c>
      <c r="I88" s="401">
        <v>445347.02</v>
      </c>
      <c r="J88" s="301"/>
      <c r="K88" s="301"/>
      <c r="L88" s="301"/>
      <c r="M88" s="301"/>
      <c r="N88" s="301"/>
      <c r="O88" s="302"/>
      <c r="P88" s="302"/>
      <c r="Q88" s="301"/>
      <c r="R88" s="301"/>
    </row>
    <row r="89" spans="1:21" x14ac:dyDescent="0.2">
      <c r="A89" s="313"/>
      <c r="B89" s="301"/>
      <c r="C89" s="301"/>
      <c r="D89" s="301"/>
      <c r="E89" s="301"/>
      <c r="F89" s="397"/>
      <c r="G89" s="397"/>
      <c r="H89" s="392"/>
      <c r="I89" s="340"/>
      <c r="J89" s="301"/>
      <c r="K89" s="301"/>
      <c r="L89" s="301"/>
      <c r="M89" s="301"/>
      <c r="N89" s="301"/>
      <c r="Q89" s="301"/>
      <c r="R89" s="301"/>
    </row>
    <row r="90" spans="1:21" ht="13.5" thickBot="1" x14ac:dyDescent="0.25">
      <c r="A90" s="323"/>
      <c r="B90" s="324"/>
      <c r="C90" s="324"/>
      <c r="D90" s="324"/>
      <c r="E90" s="324"/>
      <c r="F90" s="402"/>
      <c r="G90" s="402"/>
      <c r="H90" s="403"/>
      <c r="I90" s="383"/>
      <c r="R90" s="301"/>
    </row>
    <row r="91" spans="1:21" x14ac:dyDescent="0.2">
      <c r="R91" s="301"/>
    </row>
    <row r="92" spans="1:21" x14ac:dyDescent="0.2">
      <c r="R92" s="404"/>
    </row>
    <row r="93" spans="1:21" x14ac:dyDescent="0.2">
      <c r="R93" s="404"/>
    </row>
    <row r="94" spans="1:21" x14ac:dyDescent="0.2">
      <c r="R94" s="404"/>
    </row>
    <row r="95" spans="1:21" x14ac:dyDescent="0.2">
      <c r="R95" s="405"/>
    </row>
    <row r="96" spans="1:21" x14ac:dyDescent="0.2">
      <c r="R96" s="405"/>
    </row>
    <row r="97" spans="15:18" x14ac:dyDescent="0.2">
      <c r="O97" s="254"/>
      <c r="P97" s="254"/>
      <c r="R97" s="301"/>
    </row>
    <row r="98" spans="15:18" x14ac:dyDescent="0.2">
      <c r="O98" s="254"/>
      <c r="P98" s="254"/>
      <c r="R98" s="301"/>
    </row>
    <row r="241" spans="4:16" x14ac:dyDescent="0.2">
      <c r="D241" s="406"/>
      <c r="E241" s="406"/>
      <c r="O241" s="254"/>
      <c r="P241" s="254"/>
    </row>
    <row r="242" spans="4:16" x14ac:dyDescent="0.2">
      <c r="D242" s="406"/>
      <c r="E242" s="406"/>
      <c r="O242" s="254"/>
      <c r="P242" s="254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zoomScaleNormal="100" workbookViewId="0"/>
  </sheetViews>
  <sheetFormatPr defaultColWidth="9.140625" defaultRowHeight="12.75" x14ac:dyDescent="0.2"/>
  <cols>
    <col min="1" max="1" width="67.42578125" style="254" customWidth="1"/>
    <col min="2" max="2" width="18.5703125" style="254" customWidth="1"/>
    <col min="3" max="3" width="9.140625" style="254"/>
    <col min="4" max="4" width="39" style="254" bestFit="1" customWidth="1"/>
    <col min="5" max="5" width="13.5703125" style="254" bestFit="1" customWidth="1"/>
    <col min="6" max="16384" width="9.140625" style="254"/>
  </cols>
  <sheetData>
    <row r="1" spans="1:4" x14ac:dyDescent="0.2">
      <c r="A1" s="407" t="s">
        <v>224</v>
      </c>
      <c r="B1" s="408"/>
    </row>
    <row r="2" spans="1:4" x14ac:dyDescent="0.2">
      <c r="A2" s="407" t="s">
        <v>225</v>
      </c>
      <c r="B2" s="408"/>
    </row>
    <row r="3" spans="1:4" x14ac:dyDescent="0.2">
      <c r="A3" s="409">
        <f>'Collection and Waterfall'!E6</f>
        <v>45046</v>
      </c>
      <c r="B3" s="408"/>
    </row>
    <row r="4" spans="1:4" x14ac:dyDescent="0.2">
      <c r="A4" s="407" t="s">
        <v>226</v>
      </c>
      <c r="B4" s="408"/>
    </row>
    <row r="6" spans="1:4" x14ac:dyDescent="0.2">
      <c r="C6" s="374"/>
      <c r="D6" s="410"/>
    </row>
    <row r="7" spans="1:4" x14ac:dyDescent="0.2">
      <c r="A7" s="411"/>
      <c r="C7" s="374"/>
      <c r="D7" s="412"/>
    </row>
    <row r="8" spans="1:4" x14ac:dyDescent="0.2">
      <c r="C8" s="374"/>
      <c r="D8" s="410"/>
    </row>
    <row r="9" spans="1:4" x14ac:dyDescent="0.2">
      <c r="A9" s="413" t="s">
        <v>227</v>
      </c>
      <c r="B9" s="414"/>
      <c r="C9" s="374"/>
      <c r="D9" s="410"/>
    </row>
    <row r="10" spans="1:4" x14ac:dyDescent="0.2">
      <c r="A10" s="413" t="s">
        <v>228</v>
      </c>
      <c r="B10" s="415">
        <v>812117.22</v>
      </c>
      <c r="D10" s="416"/>
    </row>
    <row r="11" spans="1:4" x14ac:dyDescent="0.2">
      <c r="A11" s="413" t="s">
        <v>229</v>
      </c>
      <c r="B11" s="417"/>
      <c r="C11" s="374"/>
      <c r="D11" s="418"/>
    </row>
    <row r="12" spans="1:4" ht="15" x14ac:dyDescent="0.2">
      <c r="A12" s="413" t="s">
        <v>230</v>
      </c>
      <c r="B12" s="417">
        <v>26116460.460000001</v>
      </c>
      <c r="C12" s="282"/>
      <c r="D12" s="419"/>
    </row>
    <row r="13" spans="1:4" x14ac:dyDescent="0.2">
      <c r="A13" s="413" t="s">
        <v>231</v>
      </c>
      <c r="B13" s="420">
        <v>-1673882.87</v>
      </c>
      <c r="C13" s="421"/>
      <c r="D13" s="422"/>
    </row>
    <row r="14" spans="1:4" x14ac:dyDescent="0.2">
      <c r="A14" s="413" t="s">
        <v>232</v>
      </c>
      <c r="B14" s="423">
        <f>SUM(B12:B13)</f>
        <v>24442577.59</v>
      </c>
      <c r="C14" s="424"/>
      <c r="D14" s="425"/>
    </row>
    <row r="15" spans="1:4" x14ac:dyDescent="0.2">
      <c r="A15" s="413"/>
      <c r="B15" s="417"/>
      <c r="C15" s="374"/>
      <c r="D15" s="410"/>
    </row>
    <row r="16" spans="1:4" x14ac:dyDescent="0.2">
      <c r="A16" s="413" t="s">
        <v>233</v>
      </c>
      <c r="B16" s="417">
        <v>956236.36</v>
      </c>
      <c r="D16" s="416"/>
    </row>
    <row r="17" spans="1:5" x14ac:dyDescent="0.2">
      <c r="A17" s="413" t="s">
        <v>234</v>
      </c>
      <c r="B17" s="417">
        <v>2898.46</v>
      </c>
      <c r="D17" s="416"/>
    </row>
    <row r="18" spans="1:5" x14ac:dyDescent="0.2">
      <c r="A18" s="413" t="s">
        <v>235</v>
      </c>
      <c r="B18" s="417">
        <v>9395.57</v>
      </c>
      <c r="C18" s="374"/>
      <c r="D18" s="426"/>
    </row>
    <row r="19" spans="1:5" ht="15" x14ac:dyDescent="0.2">
      <c r="A19" s="413" t="s">
        <v>236</v>
      </c>
      <c r="B19" s="417">
        <v>0</v>
      </c>
      <c r="C19" s="427"/>
      <c r="D19" s="419"/>
    </row>
    <row r="20" spans="1:5" x14ac:dyDescent="0.2">
      <c r="A20" s="413" t="s">
        <v>237</v>
      </c>
      <c r="B20" s="417">
        <v>0</v>
      </c>
      <c r="C20" s="428"/>
      <c r="D20" s="429"/>
    </row>
    <row r="21" spans="1:5" ht="15" x14ac:dyDescent="0.2">
      <c r="A21" s="430"/>
      <c r="B21" s="431"/>
      <c r="C21" s="427"/>
      <c r="D21" s="419"/>
    </row>
    <row r="22" spans="1:5" ht="13.5" thickBot="1" x14ac:dyDescent="0.25">
      <c r="A22" s="432" t="s">
        <v>82</v>
      </c>
      <c r="B22" s="433">
        <f>B10+B14+B16+B17+B18+B19</f>
        <v>26223225.199999999</v>
      </c>
      <c r="C22" s="424"/>
      <c r="D22" s="434"/>
    </row>
    <row r="23" spans="1:5" ht="13.5" thickTop="1" x14ac:dyDescent="0.2">
      <c r="A23" s="430"/>
      <c r="B23" s="435"/>
      <c r="C23" s="374"/>
      <c r="D23" s="412"/>
    </row>
    <row r="24" spans="1:5" x14ac:dyDescent="0.2">
      <c r="A24" s="430"/>
      <c r="B24" s="435"/>
      <c r="C24" s="374"/>
      <c r="D24" s="436"/>
    </row>
    <row r="25" spans="1:5" x14ac:dyDescent="0.2">
      <c r="A25" s="432" t="s">
        <v>238</v>
      </c>
      <c r="B25" s="435"/>
      <c r="C25" s="374"/>
      <c r="D25" s="436"/>
    </row>
    <row r="26" spans="1:5" x14ac:dyDescent="0.2">
      <c r="A26" s="430"/>
      <c r="B26" s="435"/>
      <c r="D26" s="437"/>
    </row>
    <row r="27" spans="1:5" x14ac:dyDescent="0.2">
      <c r="A27" s="413" t="s">
        <v>239</v>
      </c>
      <c r="B27" s="438"/>
      <c r="C27" s="374"/>
      <c r="D27" s="436"/>
    </row>
    <row r="28" spans="1:5" x14ac:dyDescent="0.2">
      <c r="A28" s="413" t="s">
        <v>240</v>
      </c>
      <c r="B28" s="414">
        <v>21587880.059999999</v>
      </c>
      <c r="C28" s="2"/>
      <c r="D28" s="437"/>
    </row>
    <row r="29" spans="1:5" x14ac:dyDescent="0.2">
      <c r="A29" s="413" t="s">
        <v>241</v>
      </c>
      <c r="B29" s="417">
        <v>-30638.03</v>
      </c>
      <c r="D29" s="439"/>
    </row>
    <row r="30" spans="1:5" x14ac:dyDescent="0.2">
      <c r="A30" s="413" t="s">
        <v>242</v>
      </c>
      <c r="B30" s="417"/>
      <c r="C30" s="428"/>
      <c r="D30" s="440"/>
    </row>
    <row r="31" spans="1:5" ht="15" x14ac:dyDescent="0.2">
      <c r="A31" s="413" t="s">
        <v>243</v>
      </c>
      <c r="B31" s="417"/>
      <c r="C31" s="427"/>
      <c r="D31" s="441"/>
    </row>
    <row r="32" spans="1:5" x14ac:dyDescent="0.2">
      <c r="A32" s="430"/>
      <c r="B32" s="431"/>
      <c r="C32" s="374"/>
      <c r="D32" s="410"/>
      <c r="E32" s="417"/>
    </row>
    <row r="33" spans="1:10" ht="13.5" thickBot="1" x14ac:dyDescent="0.25">
      <c r="A33" s="413" t="s">
        <v>244</v>
      </c>
      <c r="B33" s="442">
        <f>SUM(B27:B32)</f>
        <v>21557242.029999997</v>
      </c>
      <c r="C33" s="424"/>
      <c r="D33" s="418"/>
      <c r="E33" s="438"/>
    </row>
    <row r="34" spans="1:10" ht="13.5" thickTop="1" x14ac:dyDescent="0.2">
      <c r="A34" s="430"/>
      <c r="B34" s="443"/>
      <c r="C34" s="374"/>
      <c r="D34" s="412"/>
      <c r="E34" s="417"/>
    </row>
    <row r="35" spans="1:10" x14ac:dyDescent="0.2">
      <c r="A35" s="432" t="s">
        <v>245</v>
      </c>
      <c r="B35" s="444">
        <f>B22-B33</f>
        <v>4665983.1700000018</v>
      </c>
      <c r="C35" s="445"/>
      <c r="D35" s="446"/>
      <c r="E35" s="438"/>
    </row>
    <row r="36" spans="1:10" x14ac:dyDescent="0.2">
      <c r="A36" s="430"/>
      <c r="B36" s="435"/>
      <c r="C36" s="430"/>
      <c r="D36" s="430"/>
      <c r="E36" s="417"/>
    </row>
    <row r="37" spans="1:10" ht="13.5" thickBot="1" x14ac:dyDescent="0.25">
      <c r="A37" s="432" t="s">
        <v>246</v>
      </c>
      <c r="B37" s="433">
        <f>+B33+B35</f>
        <v>26223225.199999999</v>
      </c>
      <c r="C37" s="430"/>
      <c r="D37" s="447"/>
      <c r="E37" s="417"/>
    </row>
    <row r="38" spans="1:10" ht="13.5" thickTop="1" x14ac:dyDescent="0.2">
      <c r="A38" s="430"/>
      <c r="B38" s="435"/>
      <c r="C38" s="430"/>
      <c r="E38" s="417"/>
    </row>
    <row r="39" spans="1:10" x14ac:dyDescent="0.2">
      <c r="A39" s="430"/>
      <c r="B39" s="435">
        <f>B22-B37</f>
        <v>0</v>
      </c>
      <c r="C39" s="430"/>
      <c r="E39" s="417"/>
    </row>
    <row r="40" spans="1:10" x14ac:dyDescent="0.2">
      <c r="B40" s="171"/>
      <c r="E40" s="417"/>
    </row>
    <row r="41" spans="1:10" x14ac:dyDescent="0.2">
      <c r="A41" s="430" t="s">
        <v>247</v>
      </c>
      <c r="B41" s="435"/>
      <c r="C41" s="430"/>
    </row>
    <row r="42" spans="1:10" x14ac:dyDescent="0.2">
      <c r="A42" s="430" t="s">
        <v>248</v>
      </c>
      <c r="B42" s="435"/>
      <c r="C42" s="430"/>
      <c r="D42" s="301"/>
      <c r="E42" s="301"/>
      <c r="F42" s="301"/>
      <c r="G42" s="301"/>
      <c r="H42" s="301"/>
      <c r="I42" s="301"/>
      <c r="J42" s="301"/>
    </row>
    <row r="43" spans="1:10" x14ac:dyDescent="0.2">
      <c r="A43" s="23"/>
      <c r="B43" s="165"/>
      <c r="C43" s="23"/>
      <c r="D43" s="301"/>
      <c r="E43" s="301"/>
      <c r="F43" s="301"/>
      <c r="G43" s="301"/>
      <c r="H43" s="301"/>
      <c r="I43" s="301"/>
      <c r="J43" s="301"/>
    </row>
    <row r="44" spans="1:10" x14ac:dyDescent="0.2">
      <c r="A44" s="301"/>
      <c r="B44" s="165"/>
      <c r="C44" s="301"/>
      <c r="D44" s="301"/>
      <c r="E44" s="301"/>
      <c r="F44" s="301"/>
      <c r="G44" s="301"/>
      <c r="H44" s="301"/>
      <c r="I44" s="301"/>
      <c r="J44" s="301"/>
    </row>
    <row r="45" spans="1:10" x14ac:dyDescent="0.2">
      <c r="A45" s="301"/>
      <c r="B45" s="165"/>
      <c r="C45" s="301"/>
      <c r="D45" s="301"/>
      <c r="E45" s="301"/>
      <c r="F45" s="301"/>
      <c r="G45" s="301"/>
      <c r="H45" s="301"/>
      <c r="I45" s="301"/>
      <c r="J45" s="301"/>
    </row>
    <row r="46" spans="1:10" x14ac:dyDescent="0.2">
      <c r="A46" s="301"/>
      <c r="B46" s="165"/>
      <c r="C46" s="301"/>
      <c r="D46" s="301"/>
      <c r="E46" s="301"/>
      <c r="F46" s="301"/>
      <c r="G46" s="301"/>
      <c r="H46" s="301"/>
      <c r="I46" s="301"/>
      <c r="J46" s="301"/>
    </row>
    <row r="47" spans="1:10" x14ac:dyDescent="0.2">
      <c r="A47" s="301"/>
      <c r="B47" s="165"/>
      <c r="C47" s="301"/>
      <c r="D47" s="301"/>
      <c r="E47" s="301"/>
      <c r="F47" s="301"/>
      <c r="G47" s="301"/>
      <c r="H47" s="301"/>
      <c r="I47" s="301"/>
      <c r="J47" s="301"/>
    </row>
    <row r="48" spans="1:10" x14ac:dyDescent="0.2">
      <c r="A48" s="301"/>
      <c r="B48" s="301"/>
      <c r="C48" s="301"/>
      <c r="D48" s="301"/>
      <c r="E48" s="301"/>
      <c r="F48" s="301"/>
      <c r="G48" s="301"/>
      <c r="H48" s="301"/>
      <c r="I48" s="301"/>
      <c r="J48" s="301"/>
    </row>
    <row r="49" spans="1:10" x14ac:dyDescent="0.2">
      <c r="A49" s="301"/>
      <c r="B49" s="301"/>
      <c r="C49" s="301"/>
      <c r="D49" s="301"/>
      <c r="E49" s="301"/>
      <c r="F49" s="301"/>
      <c r="G49" s="301"/>
      <c r="H49" s="301"/>
      <c r="I49" s="301"/>
      <c r="J49" s="301"/>
    </row>
    <row r="50" spans="1:10" x14ac:dyDescent="0.2">
      <c r="A50" s="301"/>
      <c r="B50" s="301"/>
      <c r="C50" s="301"/>
      <c r="D50" s="301"/>
      <c r="E50" s="301"/>
      <c r="F50" s="301"/>
      <c r="G50" s="301"/>
      <c r="H50" s="301"/>
      <c r="I50" s="301"/>
      <c r="J50" s="301"/>
    </row>
    <row r="51" spans="1:10" x14ac:dyDescent="0.2">
      <c r="A51" s="301"/>
      <c r="B51" s="301"/>
      <c r="C51" s="301"/>
      <c r="D51" s="301"/>
      <c r="E51" s="301"/>
      <c r="F51" s="301"/>
      <c r="G51" s="301"/>
      <c r="H51" s="301"/>
      <c r="I51" s="301"/>
      <c r="J51" s="301"/>
    </row>
    <row r="52" spans="1:10" x14ac:dyDescent="0.2">
      <c r="A52" s="301"/>
      <c r="B52" s="301"/>
      <c r="C52" s="301"/>
      <c r="D52" s="301"/>
      <c r="E52" s="301"/>
      <c r="F52" s="301"/>
      <c r="G52" s="301"/>
      <c r="H52" s="301"/>
      <c r="I52" s="301"/>
      <c r="J52" s="301"/>
    </row>
    <row r="53" spans="1:10" x14ac:dyDescent="0.2">
      <c r="A53" s="301"/>
      <c r="B53" s="301"/>
      <c r="C53" s="301"/>
      <c r="D53" s="301"/>
      <c r="E53" s="301"/>
      <c r="F53" s="301"/>
      <c r="G53" s="301"/>
      <c r="H53" s="301"/>
      <c r="I53" s="301"/>
      <c r="J53" s="301"/>
    </row>
    <row r="54" spans="1:10" x14ac:dyDescent="0.2">
      <c r="A54" s="301"/>
      <c r="B54" s="301"/>
      <c r="C54" s="301"/>
      <c r="D54" s="301"/>
      <c r="E54" s="301"/>
      <c r="F54" s="301"/>
      <c r="G54" s="301"/>
      <c r="H54" s="301"/>
      <c r="I54" s="301"/>
      <c r="J54" s="301"/>
    </row>
    <row r="55" spans="1:10" x14ac:dyDescent="0.2">
      <c r="A55" s="301"/>
      <c r="B55" s="301"/>
      <c r="C55" s="301"/>
      <c r="D55" s="301"/>
      <c r="E55" s="301"/>
      <c r="F55" s="301"/>
      <c r="G55" s="301"/>
      <c r="H55" s="301"/>
      <c r="I55" s="301"/>
      <c r="J55" s="301"/>
    </row>
    <row r="56" spans="1:10" x14ac:dyDescent="0.2">
      <c r="A56" s="301"/>
      <c r="B56" s="301"/>
      <c r="C56" s="301"/>
      <c r="D56" s="301"/>
      <c r="E56" s="301"/>
      <c r="F56" s="301"/>
      <c r="G56" s="301"/>
      <c r="H56" s="301"/>
      <c r="I56" s="301"/>
      <c r="J56" s="301"/>
    </row>
    <row r="57" spans="1:10" x14ac:dyDescent="0.2">
      <c r="A57" s="301"/>
      <c r="B57" s="301"/>
      <c r="C57" s="301"/>
      <c r="D57" s="301"/>
      <c r="E57" s="301"/>
      <c r="F57" s="301"/>
      <c r="G57" s="301"/>
      <c r="H57" s="301"/>
      <c r="I57" s="301"/>
      <c r="J57" s="301"/>
    </row>
    <row r="58" spans="1:10" x14ac:dyDescent="0.2">
      <c r="A58" s="301"/>
      <c r="B58" s="301"/>
      <c r="C58" s="301"/>
      <c r="D58" s="301"/>
      <c r="E58" s="301"/>
      <c r="F58" s="301"/>
      <c r="G58" s="301"/>
      <c r="H58" s="301"/>
      <c r="I58" s="301"/>
      <c r="J58" s="301"/>
    </row>
    <row r="59" spans="1:10" x14ac:dyDescent="0.2">
      <c r="A59" s="301"/>
      <c r="B59" s="301"/>
      <c r="C59" s="301"/>
      <c r="D59" s="301"/>
      <c r="E59" s="301"/>
      <c r="F59" s="301"/>
      <c r="G59" s="301"/>
      <c r="H59" s="301"/>
      <c r="I59" s="301"/>
      <c r="J59" s="301"/>
    </row>
    <row r="60" spans="1:10" x14ac:dyDescent="0.2">
      <c r="A60" s="301"/>
      <c r="B60" s="301"/>
      <c r="C60" s="301"/>
      <c r="D60" s="301"/>
      <c r="E60" s="301"/>
      <c r="F60" s="301"/>
      <c r="G60" s="301"/>
      <c r="H60" s="301"/>
      <c r="I60" s="301"/>
      <c r="J60" s="301"/>
    </row>
    <row r="61" spans="1:10" x14ac:dyDescent="0.2">
      <c r="A61" s="301"/>
      <c r="B61" s="301"/>
      <c r="C61" s="301"/>
      <c r="D61" s="301"/>
      <c r="E61" s="301"/>
      <c r="F61" s="301"/>
      <c r="G61" s="301"/>
      <c r="H61" s="301"/>
      <c r="I61" s="301"/>
      <c r="J61" s="301"/>
    </row>
    <row r="62" spans="1:10" x14ac:dyDescent="0.2">
      <c r="A62" s="301"/>
      <c r="B62" s="301"/>
      <c r="C62" s="301"/>
      <c r="D62" s="301"/>
      <c r="E62" s="301"/>
      <c r="F62" s="301"/>
      <c r="G62" s="301"/>
      <c r="H62" s="301"/>
      <c r="I62" s="301"/>
      <c r="J62" s="301"/>
    </row>
    <row r="63" spans="1:10" x14ac:dyDescent="0.2">
      <c r="A63" s="301"/>
      <c r="B63" s="301"/>
      <c r="C63" s="301"/>
      <c r="D63" s="301"/>
      <c r="E63" s="301"/>
      <c r="F63" s="301"/>
      <c r="G63" s="301"/>
      <c r="H63" s="301"/>
      <c r="I63" s="301"/>
      <c r="J63" s="301"/>
    </row>
    <row r="64" spans="1:10" x14ac:dyDescent="0.2">
      <c r="A64" s="301"/>
      <c r="B64" s="301"/>
      <c r="C64" s="301"/>
      <c r="D64" s="301"/>
      <c r="E64" s="301"/>
      <c r="F64" s="301"/>
      <c r="G64" s="301"/>
      <c r="H64" s="301"/>
      <c r="I64" s="301"/>
      <c r="J64" s="301"/>
    </row>
    <row r="65" spans="1:10" x14ac:dyDescent="0.2">
      <c r="A65" s="301"/>
      <c r="B65" s="301"/>
      <c r="C65" s="301"/>
      <c r="D65" s="301"/>
      <c r="E65" s="301"/>
      <c r="F65" s="301"/>
      <c r="G65" s="301"/>
      <c r="H65" s="301"/>
      <c r="I65" s="301"/>
      <c r="J65" s="301"/>
    </row>
    <row r="66" spans="1:10" x14ac:dyDescent="0.2">
      <c r="A66" s="301"/>
      <c r="B66" s="301"/>
      <c r="C66" s="301"/>
      <c r="D66" s="301"/>
      <c r="E66" s="301"/>
      <c r="F66" s="301"/>
      <c r="G66" s="301"/>
      <c r="H66" s="301"/>
      <c r="I66" s="301"/>
      <c r="J66" s="301"/>
    </row>
    <row r="67" spans="1:10" x14ac:dyDescent="0.2">
      <c r="A67" s="301"/>
      <c r="B67" s="301"/>
      <c r="C67" s="301"/>
      <c r="D67" s="301"/>
      <c r="E67" s="301"/>
      <c r="F67" s="301"/>
      <c r="G67" s="301"/>
      <c r="H67" s="301"/>
      <c r="I67" s="301"/>
      <c r="J67" s="301"/>
    </row>
    <row r="68" spans="1:10" x14ac:dyDescent="0.2">
      <c r="A68" s="301"/>
      <c r="B68" s="301"/>
      <c r="C68" s="301"/>
      <c r="D68" s="301"/>
      <c r="E68" s="301"/>
      <c r="F68" s="301"/>
      <c r="G68" s="301"/>
      <c r="H68" s="301"/>
      <c r="I68" s="301"/>
      <c r="J68" s="301"/>
    </row>
    <row r="69" spans="1:10" x14ac:dyDescent="0.2">
      <c r="A69" s="301"/>
      <c r="B69" s="301"/>
      <c r="C69" s="301"/>
      <c r="D69" s="301"/>
      <c r="E69" s="301"/>
      <c r="F69" s="301"/>
      <c r="G69" s="301"/>
      <c r="H69" s="301"/>
      <c r="I69" s="301"/>
      <c r="J69" s="301"/>
    </row>
    <row r="70" spans="1:10" x14ac:dyDescent="0.2">
      <c r="A70" s="301"/>
      <c r="B70" s="301"/>
      <c r="C70" s="301"/>
      <c r="D70" s="301"/>
      <c r="E70" s="301"/>
      <c r="F70" s="301"/>
      <c r="G70" s="301"/>
      <c r="H70" s="301"/>
      <c r="I70" s="301"/>
      <c r="J70" s="301"/>
    </row>
    <row r="71" spans="1:10" x14ac:dyDescent="0.2">
      <c r="A71" s="301"/>
      <c r="B71" s="301"/>
      <c r="C71" s="301"/>
      <c r="D71" s="301"/>
      <c r="E71" s="301"/>
      <c r="F71" s="301"/>
      <c r="G71" s="301"/>
      <c r="H71" s="301"/>
      <c r="I71" s="301"/>
      <c r="J71" s="301"/>
    </row>
    <row r="72" spans="1:10" x14ac:dyDescent="0.2">
      <c r="A72" s="301"/>
      <c r="B72" s="301"/>
      <c r="C72" s="301"/>
      <c r="D72" s="301"/>
      <c r="E72" s="301"/>
      <c r="F72" s="301"/>
      <c r="G72" s="301"/>
      <c r="H72" s="301"/>
      <c r="I72" s="301"/>
      <c r="J72" s="301"/>
    </row>
    <row r="73" spans="1:10" x14ac:dyDescent="0.2">
      <c r="A73" s="301"/>
      <c r="B73" s="301"/>
      <c r="C73" s="301"/>
      <c r="D73" s="301"/>
      <c r="E73" s="301"/>
      <c r="F73" s="301"/>
      <c r="G73" s="301"/>
      <c r="H73" s="301"/>
      <c r="I73" s="301"/>
      <c r="J73" s="301"/>
    </row>
    <row r="74" spans="1:10" x14ac:dyDescent="0.2">
      <c r="A74" s="301"/>
      <c r="B74" s="301"/>
      <c r="C74" s="301"/>
      <c r="D74" s="301"/>
      <c r="E74" s="301"/>
      <c r="F74" s="301"/>
      <c r="G74" s="301"/>
      <c r="H74" s="301"/>
      <c r="I74" s="301"/>
      <c r="J74" s="301"/>
    </row>
    <row r="75" spans="1:10" x14ac:dyDescent="0.2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x14ac:dyDescent="0.2">
      <c r="A76" s="301"/>
      <c r="B76" s="301"/>
      <c r="C76" s="301"/>
      <c r="D76" s="301"/>
      <c r="E76" s="301"/>
      <c r="F76" s="301"/>
      <c r="G76" s="301"/>
      <c r="H76" s="301"/>
      <c r="I76" s="301"/>
      <c r="J76" s="301"/>
    </row>
    <row r="77" spans="1:10" x14ac:dyDescent="0.2">
      <c r="A77" s="301"/>
      <c r="B77" s="301"/>
      <c r="C77" s="301"/>
      <c r="D77" s="301"/>
      <c r="E77" s="301"/>
      <c r="F77" s="301"/>
      <c r="G77" s="301"/>
      <c r="H77" s="301"/>
      <c r="I77" s="301"/>
      <c r="J77" s="301"/>
    </row>
    <row r="78" spans="1:10" x14ac:dyDescent="0.2">
      <c r="A78" s="301"/>
      <c r="B78" s="301"/>
      <c r="C78" s="301"/>
      <c r="D78" s="301"/>
      <c r="E78" s="301"/>
      <c r="F78" s="301"/>
      <c r="G78" s="301"/>
      <c r="H78" s="301"/>
      <c r="I78" s="301"/>
      <c r="J78" s="301"/>
    </row>
    <row r="79" spans="1:10" x14ac:dyDescent="0.2">
      <c r="A79" s="301"/>
      <c r="B79" s="301"/>
      <c r="C79" s="301"/>
      <c r="D79" s="301"/>
      <c r="E79" s="301"/>
      <c r="F79" s="301"/>
      <c r="G79" s="301"/>
      <c r="H79" s="301"/>
      <c r="I79" s="301"/>
      <c r="J79" s="301"/>
    </row>
    <row r="80" spans="1:10" x14ac:dyDescent="0.2">
      <c r="A80" s="301"/>
      <c r="B80" s="301"/>
      <c r="C80" s="301"/>
      <c r="D80" s="301"/>
      <c r="E80" s="301"/>
      <c r="F80" s="301"/>
      <c r="G80" s="301"/>
      <c r="H80" s="301"/>
      <c r="I80" s="301"/>
      <c r="J80" s="301"/>
    </row>
    <row r="81" spans="1:10" x14ac:dyDescent="0.2">
      <c r="A81" s="301"/>
      <c r="B81" s="301"/>
      <c r="C81" s="301"/>
      <c r="D81" s="301"/>
      <c r="E81" s="301"/>
      <c r="F81" s="301"/>
      <c r="G81" s="301"/>
      <c r="H81" s="301"/>
      <c r="I81" s="301"/>
      <c r="J81" s="301"/>
    </row>
    <row r="82" spans="1:10" x14ac:dyDescent="0.2">
      <c r="A82" s="301"/>
      <c r="B82" s="301"/>
      <c r="C82" s="301"/>
      <c r="D82" s="301"/>
      <c r="E82" s="301"/>
      <c r="F82" s="301"/>
      <c r="G82" s="301"/>
      <c r="H82" s="301"/>
      <c r="I82" s="301"/>
      <c r="J82" s="301"/>
    </row>
    <row r="83" spans="1:10" x14ac:dyDescent="0.2">
      <c r="A83" s="301"/>
      <c r="B83" s="301"/>
      <c r="C83" s="301"/>
      <c r="D83" s="301"/>
      <c r="E83" s="301"/>
      <c r="F83" s="301"/>
      <c r="G83" s="301"/>
      <c r="H83" s="301"/>
      <c r="I83" s="301"/>
      <c r="J83" s="301"/>
    </row>
    <row r="84" spans="1:10" x14ac:dyDescent="0.2">
      <c r="A84" s="301"/>
      <c r="B84" s="301"/>
      <c r="C84" s="301"/>
      <c r="D84" s="301"/>
      <c r="E84" s="301"/>
      <c r="F84" s="301"/>
      <c r="G84" s="301"/>
      <c r="H84" s="301"/>
      <c r="I84" s="301"/>
      <c r="J84" s="301"/>
    </row>
    <row r="85" spans="1:10" x14ac:dyDescent="0.2">
      <c r="A85" s="301"/>
      <c r="B85" s="301"/>
      <c r="C85" s="301"/>
      <c r="D85" s="301"/>
      <c r="E85" s="301"/>
      <c r="F85" s="301"/>
      <c r="G85" s="301"/>
      <c r="H85" s="301"/>
      <c r="I85" s="301"/>
      <c r="J85" s="301"/>
    </row>
    <row r="86" spans="1:10" x14ac:dyDescent="0.2">
      <c r="A86" s="301"/>
      <c r="B86" s="301"/>
      <c r="C86" s="301"/>
      <c r="D86" s="301"/>
      <c r="E86" s="301"/>
      <c r="F86" s="301"/>
      <c r="G86" s="301"/>
      <c r="H86" s="301"/>
      <c r="I86" s="301"/>
      <c r="J86" s="301"/>
    </row>
    <row r="87" spans="1:10" x14ac:dyDescent="0.2">
      <c r="A87" s="301"/>
      <c r="B87" s="301"/>
      <c r="C87" s="301"/>
      <c r="D87" s="301"/>
      <c r="E87" s="301"/>
      <c r="F87" s="301"/>
      <c r="G87" s="301"/>
      <c r="H87" s="301"/>
      <c r="I87" s="301"/>
      <c r="J87" s="301"/>
    </row>
    <row r="88" spans="1:10" x14ac:dyDescent="0.2">
      <c r="A88" s="301"/>
      <c r="B88" s="301"/>
      <c r="C88" s="301"/>
      <c r="D88" s="301"/>
      <c r="E88" s="301"/>
      <c r="F88" s="301"/>
      <c r="G88" s="301"/>
      <c r="H88" s="301"/>
      <c r="I88" s="301"/>
      <c r="J88" s="301"/>
    </row>
    <row r="89" spans="1:10" x14ac:dyDescent="0.2">
      <c r="A89" s="301"/>
      <c r="B89" s="301"/>
      <c r="C89" s="301"/>
      <c r="D89" s="301"/>
      <c r="E89" s="301"/>
      <c r="F89" s="301"/>
      <c r="G89" s="301"/>
      <c r="H89" s="301"/>
      <c r="I89" s="301"/>
      <c r="J89" s="301"/>
    </row>
    <row r="90" spans="1:10" x14ac:dyDescent="0.2">
      <c r="A90" s="301"/>
      <c r="B90" s="301"/>
      <c r="C90" s="301"/>
      <c r="D90" s="301"/>
      <c r="E90" s="301"/>
      <c r="F90" s="301"/>
      <c r="G90" s="301"/>
      <c r="H90" s="301"/>
      <c r="I90" s="301"/>
      <c r="J90" s="301"/>
    </row>
    <row r="91" spans="1:10" x14ac:dyDescent="0.2">
      <c r="A91" s="301"/>
      <c r="B91" s="301"/>
      <c r="C91" s="301"/>
      <c r="D91" s="301"/>
      <c r="E91" s="301"/>
      <c r="F91" s="301"/>
      <c r="G91" s="301"/>
      <c r="H91" s="301"/>
      <c r="I91" s="301"/>
      <c r="J91" s="301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2023-05-24T12:53:45Z</dcterms:created>
  <dcterms:modified xsi:type="dcterms:W3CDTF">2023-05-24T13:25:51Z</dcterms:modified>
</cp:coreProperties>
</file>