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6.2021\"/>
    </mc:Choice>
  </mc:AlternateContent>
  <bookViews>
    <workbookView xWindow="0" yWindow="0" windowWidth="9240" windowHeight="3780"/>
  </bookViews>
  <sheets>
    <sheet name="ESA FFELP(2)" sheetId="1" r:id="rId1"/>
    <sheet name="ESA Collection and Waterfall(2)" sheetId="2" r:id="rId2"/>
    <sheet name="ESA Balance Sheet(2)" sheetId="3" r:id="rId3"/>
  </sheets>
  <definedNames>
    <definedName name="_xlnm.Print_Area" localSheetId="1">'ESA Collection and Waterfall(2)'!$A$1:$N$86</definedName>
    <definedName name="_xlnm.Print_Area" localSheetId="0">'ESA FFELP(2)'!$A$1:$O$168</definedName>
    <definedName name="ProjectName">{"Client Name or Project Name"}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3" l="1"/>
  <c r="B14" i="3"/>
  <c r="E5" i="2"/>
  <c r="A3" i="2"/>
  <c r="A99" i="1"/>
  <c r="A98" i="1"/>
  <c r="A97" i="1"/>
  <c r="A96" i="1"/>
  <c r="A95" i="1"/>
  <c r="A94" i="1"/>
  <c r="A93" i="1"/>
  <c r="A84" i="1"/>
  <c r="G64" i="1"/>
  <c r="G50" i="1"/>
  <c r="H46" i="1"/>
  <c r="G46" i="1"/>
  <c r="G39" i="1"/>
  <c r="G38" i="1"/>
  <c r="G37" i="1"/>
  <c r="G36" i="1"/>
  <c r="G35" i="1"/>
  <c r="L34" i="1"/>
  <c r="J21" i="1"/>
  <c r="H21" i="1"/>
  <c r="I21" i="1"/>
  <c r="E17" i="1"/>
  <c r="G34" i="1" l="1"/>
  <c r="H66" i="1"/>
  <c r="G47" i="1"/>
  <c r="H53" i="1"/>
  <c r="H68" i="1"/>
  <c r="K17" i="1"/>
  <c r="E6" i="2"/>
  <c r="A3" i="3"/>
  <c r="G28" i="1"/>
  <c r="G29" i="1"/>
  <c r="G30" i="1"/>
  <c r="B21" i="3"/>
  <c r="B33" i="3" l="1"/>
  <c r="B35" i="3" s="1"/>
  <c r="B31" i="3"/>
  <c r="K21" i="1"/>
  <c r="L17" i="1"/>
  <c r="G53" i="1"/>
  <c r="G66" i="1"/>
  <c r="G68" i="1" s="1"/>
  <c r="L21" i="1" l="1"/>
  <c r="H72" i="1" s="1"/>
  <c r="M17" i="1" l="1"/>
  <c r="M21" i="1" s="1"/>
  <c r="H74" i="1"/>
  <c r="G72" i="1"/>
  <c r="G74" i="1" s="1"/>
  <c r="H78" i="1"/>
</calcChain>
</file>

<file path=xl/sharedStrings.xml><?xml version="1.0" encoding="utf-8"?>
<sst xmlns="http://schemas.openxmlformats.org/spreadsheetml/2006/main" count="322" uniqueCount="231">
  <si>
    <t>Student Loan Backed Reporting - FFELP</t>
  </si>
  <si>
    <t>Monthly Distribution Report</t>
  </si>
  <si>
    <t>Issuer</t>
  </si>
  <si>
    <t>ELFI, Inc.</t>
  </si>
  <si>
    <t>Deal Name</t>
  </si>
  <si>
    <t>Indenture No. 2, LLC</t>
  </si>
  <si>
    <t>Distribution Date</t>
  </si>
  <si>
    <t xml:space="preserve">Collection Period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</si>
  <si>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</si>
  <si>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</si>
  <si>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</si>
  <si>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</si>
  <si>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</si>
  <si>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</si>
  <si>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</si>
  <si>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</si>
  <si>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</si>
  <si>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</si>
  <si>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</si>
  <si>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</si>
  <si>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</si>
  <si>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</si>
  <si>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</si>
  <si>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</si>
  <si>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</si>
  <si>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</si>
  <si>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</si>
  <si>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</si>
  <si>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</si>
  <si>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</si>
  <si>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</si>
  <si>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2012-1 A</t>
  </si>
  <si>
    <t>281380AA3</t>
  </si>
  <si>
    <t>Monthly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</si>
  <si>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</si>
  <si>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</si>
  <si>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</si>
  <si>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</si>
  <si>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</si>
  <si>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</si>
  <si>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</si>
  <si>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</si>
  <si>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</si>
  <si>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</si>
  <si>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</si>
  <si>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</si>
  <si>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</si>
  <si>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</si>
  <si>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</si>
  <si>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</si>
  <si>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</si>
  <si>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</si>
  <si>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</si>
  <si>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</si>
  <si>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</si>
  <si>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</si>
  <si>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</si>
  <si>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</si>
  <si>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</si>
  <si>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</si>
  <si>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</si>
  <si>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</si>
  <si>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</si>
  <si>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</si>
  <si>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</si>
  <si>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</si>
  <si>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</si>
  <si>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</si>
  <si>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</si>
  <si>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</si>
  <si>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</si>
  <si>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</si>
  <si>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</si>
  <si>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</si>
  <si>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Current Lifetime</t>
  </si>
  <si>
    <t>Assets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</si>
  <si>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</si>
  <si>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</si>
  <si>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</si>
  <si>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</si>
  <si>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</si>
  <si>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</si>
  <si>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</si>
  <si>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</si>
  <si>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</si>
  <si>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</si>
  <si>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</si>
  <si>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Note Outstanding Class B</t>
  </si>
  <si>
    <t>PHEAA</t>
  </si>
  <si>
    <t>Total Liabilities</t>
  </si>
  <si>
    <t>GSFC</t>
  </si>
  <si>
    <t>Great Lakes</t>
  </si>
  <si>
    <t>Total Portfolio</t>
  </si>
  <si>
    <t>Total Parity %</t>
  </si>
  <si>
    <t>(a)  Pool Balance for parity includes all accrued interest, including any interest to be capitalized.</t>
  </si>
  <si>
    <t>Portfolio by Loan Status</t>
  </si>
  <si>
    <t xml:space="preserve">Pool Balance (Includes Accrued Int. to be Capitalized) 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</si>
  <si>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</si>
  <si>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</si>
  <si>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</si>
  <si>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</si>
  <si>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</si>
  <si>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</si>
  <si>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</si>
  <si>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</si>
  <si>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</si>
  <si>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</si>
  <si>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</si>
  <si>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</si>
  <si>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</si>
  <si>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</si>
  <si>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</si>
  <si>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</si>
  <si>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</si>
  <si>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</si>
  <si>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</si>
  <si>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</si>
  <si>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</si>
  <si>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</si>
  <si>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</si>
  <si>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</si>
  <si>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</si>
  <si>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</si>
  <si>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</si>
  <si>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</si>
  <si>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</si>
  <si>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</si>
  <si>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</si>
  <si>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</si>
  <si>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</si>
  <si>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</si>
  <si>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</si>
  <si>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</si>
  <si>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</si>
  <si>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</si>
  <si>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</si>
  <si>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</si>
  <si>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1ML Loans</t>
  </si>
  <si>
    <t>Other Margin Loans</t>
  </si>
  <si>
    <t>Collateral Pool Characteristics</t>
  </si>
  <si>
    <t xml:space="preserve">             Amount ($)</t>
  </si>
  <si>
    <r>
      <rPr>
        <u/>
        <sz val="10"/>
        <rFont val="Arial"/>
        <family val="2"/>
      </rPr>
      <t>Initial</t>
    </r>
    <r>
      <rPr>
        <sz val="10"/>
        <rFont val="Arial"/>
        <family val="2"/>
      </rPr>
      <t xml:space="preserve"> Pool Balance</t>
    </r>
  </si>
  <si>
    <t>Monitoring Waterfall and Collections</t>
  </si>
  <si>
    <t>-  Indenture No 2</t>
  </si>
  <si>
    <t>Collection Period</t>
  </si>
  <si>
    <r>
      <rPr>
        <b/>
        <sz val="10"/>
        <rFont val="Arial"/>
        <family val="2"/>
      </rPr>
      <t>Collection Account Activity</t>
    </r>
    <r>
      <rPr>
        <vertAlign val="superscript"/>
        <sz val="10"/>
        <rFont val="Arial"/>
        <family val="2"/>
      </rPr>
      <t xml:space="preserve"> a</t>
    </r>
  </si>
  <si>
    <t>Fees Due for Current Period</t>
  </si>
  <si>
    <t xml:space="preserve">   Indenture Trustee Fees</t>
  </si>
  <si>
    <t>Collection Amount Received</t>
  </si>
  <si>
    <t xml:space="preserve">   Servicing Fees</t>
  </si>
  <si>
    <t>Recoveries</t>
  </si>
  <si>
    <t xml:space="preserve">   Administration Fees</t>
  </si>
  <si>
    <t xml:space="preserve">   Consolidation Rebate Fees</t>
  </si>
  <si>
    <t>Excess of Required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</si>
  <si>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</si>
  <si>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</si>
  <si>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</si>
  <si>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</si>
  <si>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</si>
  <si>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</si>
  <si>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</si>
  <si>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</si>
  <si>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</si>
  <si>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</si>
  <si>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</si>
  <si>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</si>
  <si>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 xml:space="preserve">   Current Period's Defaults ($)</t>
  </si>
  <si>
    <t>All Fees</t>
  </si>
  <si>
    <t xml:space="preserve">   Cumulative Defaults ($)</t>
  </si>
  <si>
    <t xml:space="preserve">Other Amounts Received in Collection </t>
  </si>
  <si>
    <t xml:space="preserve">   Cumulative Default (% of original pool balance) </t>
  </si>
  <si>
    <t xml:space="preserve">   Cumulative Default (% of Repayment ending balances) </t>
  </si>
  <si>
    <t>Total Available Funds</t>
  </si>
  <si>
    <t xml:space="preserve">   Current period payments (recoveries) from Guarantor ($)</t>
  </si>
  <si>
    <t xml:space="preserve">(a) Cash collections represent amounts received and posted in the Trust accounts as of the last </t>
  </si>
  <si>
    <t xml:space="preserve">   Current period borrower recoveries ($)</t>
  </si>
  <si>
    <t>day of the collection period.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</si>
  <si>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</si>
  <si>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</si>
  <si>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</si>
  <si>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</si>
  <si>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</si>
  <si>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</si>
  <si>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</si>
  <si>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</si>
  <si>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</si>
  <si>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</si>
  <si>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r>
      <t>First</t>
    </r>
    <r>
      <rPr>
        <sz val="10"/>
        <rFont val="Arial"/>
        <family val="2"/>
      </rPr>
      <t>: Deposits to Department Reserve Fund</t>
    </r>
  </si>
  <si>
    <r>
      <rPr>
        <b/>
        <sz val="10"/>
        <rFont val="Arial"/>
        <family val="2"/>
      </rPr>
      <t>Second</t>
    </r>
    <r>
      <rPr>
        <sz val="10"/>
        <rFont val="Arial"/>
        <family val="2"/>
      </rPr>
      <t>: Trustee Fees due</t>
    </r>
  </si>
  <si>
    <r>
      <rPr>
        <b/>
        <sz val="10"/>
        <rFont val="Arial"/>
        <family val="2"/>
      </rPr>
      <t>Third</t>
    </r>
    <r>
      <rPr>
        <sz val="10"/>
        <rFont val="Arial"/>
        <family val="2"/>
      </rPr>
      <t>: Servicing Fees due</t>
    </r>
  </si>
  <si>
    <r>
      <rPr>
        <b/>
        <sz val="10"/>
        <rFont val="Arial"/>
        <family val="2"/>
      </rPr>
      <t>Fourth</t>
    </r>
    <r>
      <rPr>
        <sz val="10"/>
        <rFont val="Arial"/>
        <family val="2"/>
      </rPr>
      <t>: Administration Fees due</t>
    </r>
  </si>
  <si>
    <r>
      <t>Fifth</t>
    </r>
    <r>
      <rPr>
        <sz val="10"/>
        <rFont val="Arial"/>
        <family val="2"/>
      </rPr>
      <t>: Interest Distribution on Senior Notes or Obligations</t>
    </r>
  </si>
  <si>
    <r>
      <rPr>
        <b/>
        <sz val="10"/>
        <rFont val="Arial"/>
        <family val="2"/>
      </rPr>
      <t>Sixth</t>
    </r>
    <r>
      <rPr>
        <sz val="10"/>
        <rFont val="Arial"/>
        <family val="2"/>
      </rPr>
      <t>: Debt Service Fund Replenishment</t>
    </r>
  </si>
  <si>
    <r>
      <rPr>
        <b/>
        <sz val="10"/>
        <rFont val="Arial"/>
        <family val="2"/>
      </rPr>
      <t>Seventh</t>
    </r>
    <r>
      <rPr>
        <sz val="10"/>
        <rFont val="Arial"/>
        <family val="2"/>
      </rPr>
      <t>: Principal Distribution to Noteholders</t>
    </r>
  </si>
  <si>
    <r>
      <rPr>
        <b/>
        <sz val="10"/>
        <rFont val="Arial"/>
        <family val="2"/>
      </rPr>
      <t>Eight:</t>
    </r>
    <r>
      <rPr>
        <sz val="10"/>
        <rFont val="Arial"/>
        <family val="2"/>
      </rPr>
      <t xml:space="preserve"> Subordinate Admin Fees</t>
    </r>
  </si>
  <si>
    <r>
      <rPr>
        <b/>
        <sz val="10"/>
        <rFont val="Arial"/>
        <family val="2"/>
      </rPr>
      <t>Ninth:</t>
    </r>
    <r>
      <rPr>
        <sz val="10"/>
        <rFont val="Arial"/>
        <family val="2"/>
      </rPr>
      <t xml:space="preserve"> Additional Principal on the Notes</t>
    </r>
  </si>
  <si>
    <r>
      <rPr>
        <b/>
        <sz val="10"/>
        <rFont val="Arial"/>
        <family val="2"/>
      </rPr>
      <t>Tenth</t>
    </r>
    <r>
      <rPr>
        <sz val="10"/>
        <rFont val="Arial"/>
        <family val="2"/>
      </rPr>
      <t>: Release to Issuer</t>
    </r>
  </si>
  <si>
    <t>Principal and Interest Distributions</t>
  </si>
  <si>
    <t>Class A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</si>
  <si>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</si>
  <si>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</si>
  <si>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</si>
  <si>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</si>
  <si>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</si>
  <si>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</si>
  <si>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</si>
  <si>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</si>
  <si>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</si>
  <si>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</si>
  <si>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</si>
  <si>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INDENTURE NO. 2, LLC</t>
  </si>
  <si>
    <t>Balance Sheet</t>
  </si>
  <si>
    <t>Unaudited</t>
  </si>
  <si>
    <t>ASSETS</t>
  </si>
  <si>
    <t>Cash</t>
  </si>
  <si>
    <t>Assets Held by Trustee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</si>
  <si>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</si>
  <si>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</si>
  <si>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</si>
  <si>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</si>
  <si>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</si>
  <si>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</si>
  <si>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Pending Loans</t>
  </si>
  <si>
    <t>LIABILITIES AND NET ASSETS</t>
  </si>
  <si>
    <t>Notes Payable, Net</t>
  </si>
  <si>
    <t>Other Accounts Payable &amp; Accrued Expenses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</si>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</sst>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_(* #,##0.00_);_(* \(#,##0.00\);_(* &quot;-&quot;_);_(@_)"/>
    <numFmt numFmtId="167" formatCode="_(* #,##0.0_);_(* \(#,##0.0\);_(* &quot;-&quot;??_);_(@_)"/>
    <numFmt numFmtId="168" formatCode="_(* #,##0.0000_);_(* \(#,##0.0000\);_(* &quot;-&quot;??_);_(@_)"/>
    <numFmt numFmtId="169" formatCode="_(* #,##0.0000_);_(* \(#,##0.0000\);_(* &quot;-&quot;????_);_(@_)"/>
    <numFmt numFmtId="170" formatCode="0.000000%"/>
    <numFmt numFmtId="171" formatCode="[$-409]mmmm\ d\,\ yy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trike/>
      <sz val="10"/>
      <color indexed="0"/>
      <name val="Arial"/>
      <family val="2"/>
    </font>
    <font>
      <strike/>
      <sz val="10"/>
      <name val="Arial"/>
      <family val="2"/>
    </font>
    <font>
      <sz val="10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1">
    <xf numFmtId="0" fontId="0" fillId="0" borderId="0" xfId="0"/>
    <xf numFmtId="0" fontId="3" fillId="0" borderId="0" xfId="2" applyFont="1" applyFill="1"/>
    <xf numFmtId="0" fontId="2" fillId="0" borderId="0" xfId="2" applyFont="1" applyFill="1"/>
    <xf numFmtId="0" fontId="4" fillId="0" borderId="1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left"/>
    </xf>
    <xf numFmtId="0" fontId="2" fillId="0" borderId="2" xfId="2" applyFont="1" applyFill="1" applyBorder="1" applyAlignment="1"/>
    <xf numFmtId="0" fontId="2" fillId="0" borderId="3" xfId="2" applyFont="1" applyFill="1" applyBorder="1" applyAlignment="1"/>
    <xf numFmtId="0" fontId="5" fillId="0" borderId="0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5" xfId="2" applyFont="1" applyFill="1" applyBorder="1" applyAlignment="1"/>
    <xf numFmtId="0" fontId="6" fillId="0" borderId="0" xfId="2" applyFont="1" applyFill="1" applyAlignment="1">
      <alignment horizontal="center" vertical="center"/>
    </xf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4" fontId="2" fillId="0" borderId="0" xfId="2" applyNumberFormat="1" applyFont="1" applyFill="1" applyBorder="1" applyAlignment="1"/>
    <xf numFmtId="14" fontId="2" fillId="0" borderId="5" xfId="2" applyNumberFormat="1" applyFont="1" applyFill="1" applyBorder="1" applyAlignment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0" fontId="4" fillId="0" borderId="4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7" fillId="0" borderId="0" xfId="3" applyFill="1" applyBorder="1" applyAlignment="1" applyProtection="1">
      <alignment horizontal="left"/>
    </xf>
    <xf numFmtId="0" fontId="2" fillId="0" borderId="0" xfId="2" applyFont="1" applyFill="1" applyBorder="1"/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7" fillId="0" borderId="7" xfId="4" applyFill="1" applyBorder="1" applyAlignment="1" applyProtection="1">
      <alignment horizontal="left"/>
    </xf>
    <xf numFmtId="0" fontId="2" fillId="0" borderId="7" xfId="2" applyFont="1" applyFill="1" applyBorder="1" applyAlignment="1">
      <alignment horizontal="left"/>
    </xf>
    <xf numFmtId="0" fontId="2" fillId="0" borderId="8" xfId="2" applyFont="1" applyFill="1" applyBorder="1" applyAlignment="1">
      <alignment horizontal="left"/>
    </xf>
    <xf numFmtId="0" fontId="3" fillId="0" borderId="1" xfId="2" applyFont="1" applyFill="1" applyBorder="1"/>
    <xf numFmtId="0" fontId="4" fillId="0" borderId="2" xfId="2" applyFont="1" applyFill="1" applyBorder="1"/>
    <xf numFmtId="0" fontId="2" fillId="0" borderId="2" xfId="2" applyFont="1" applyFill="1" applyBorder="1"/>
    <xf numFmtId="0" fontId="2" fillId="0" borderId="3" xfId="2" applyFont="1" applyFill="1" applyBorder="1"/>
    <xf numFmtId="0" fontId="2" fillId="0" borderId="4" xfId="2" applyFont="1" applyFill="1" applyBorder="1"/>
    <xf numFmtId="0" fontId="2" fillId="0" borderId="5" xfId="2" applyFont="1" applyFill="1" applyBorder="1"/>
    <xf numFmtId="0" fontId="2" fillId="0" borderId="9" xfId="2" applyFont="1" applyFill="1" applyBorder="1"/>
    <xf numFmtId="0" fontId="4" fillId="0" borderId="10" xfId="2" applyFont="1" applyFill="1" applyBorder="1" applyAlignment="1">
      <alignment horizontal="center"/>
    </xf>
    <xf numFmtId="10" fontId="4" fillId="0" borderId="10" xfId="2" applyNumberFormat="1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0" fontId="2" fillId="0" borderId="12" xfId="2" applyFont="1" applyFill="1" applyBorder="1" applyAlignment="1">
      <alignment horizontal="center"/>
    </xf>
    <xf numFmtId="10" fontId="2" fillId="0" borderId="12" xfId="2" applyNumberFormat="1" applyFont="1" applyFill="1" applyBorder="1" applyAlignment="1">
      <alignment horizontal="center"/>
    </xf>
    <xf numFmtId="14" fontId="2" fillId="0" borderId="15" xfId="2" applyNumberFormat="1" applyFont="1" applyFill="1" applyBorder="1" applyAlignment="1">
      <alignment horizontal="center"/>
    </xf>
    <xf numFmtId="14" fontId="2" fillId="0" borderId="0" xfId="2" applyNumberFormat="1" applyFont="1" applyFill="1"/>
    <xf numFmtId="0" fontId="2" fillId="0" borderId="13" xfId="2" applyFont="1" applyFill="1" applyBorder="1"/>
    <xf numFmtId="0" fontId="2" fillId="0" borderId="13" xfId="2" applyFont="1" applyFill="1" applyBorder="1" applyAlignment="1">
      <alignment horizontal="center"/>
    </xf>
    <xf numFmtId="43" fontId="2" fillId="0" borderId="13" xfId="2" applyNumberFormat="1" applyFont="1" applyFill="1" applyBorder="1" applyAlignment="1">
      <alignment horizontal="center"/>
    </xf>
    <xf numFmtId="43" fontId="2" fillId="0" borderId="13" xfId="2" applyNumberFormat="1" applyFont="1" applyFill="1" applyBorder="1"/>
    <xf numFmtId="43" fontId="2" fillId="0" borderId="16" xfId="2" applyNumberFormat="1" applyFont="1" applyFill="1" applyBorder="1"/>
    <xf numFmtId="10" fontId="2" fillId="0" borderId="13" xfId="2" applyNumberFormat="1" applyFont="1" applyFill="1" applyBorder="1" applyAlignment="1">
      <alignment horizontal="center"/>
    </xf>
    <xf numFmtId="14" fontId="2" fillId="0" borderId="5" xfId="2" applyNumberFormat="1" applyFont="1" applyFill="1" applyBorder="1" applyAlignment="1">
      <alignment horizontal="center"/>
    </xf>
    <xf numFmtId="0" fontId="2" fillId="0" borderId="17" xfId="2" applyFont="1" applyFill="1" applyBorder="1"/>
    <xf numFmtId="0" fontId="2" fillId="0" borderId="18" xfId="2" applyFont="1" applyFill="1" applyBorder="1"/>
    <xf numFmtId="0" fontId="2" fillId="0" borderId="18" xfId="2" applyFont="1" applyFill="1" applyBorder="1" applyAlignment="1">
      <alignment horizontal="center"/>
    </xf>
    <xf numFmtId="10" fontId="2" fillId="0" borderId="18" xfId="2" applyNumberFormat="1" applyFont="1" applyFill="1" applyBorder="1" applyAlignment="1">
      <alignment horizontal="center"/>
    </xf>
    <xf numFmtId="43" fontId="2" fillId="0" borderId="18" xfId="2" applyNumberFormat="1" applyFont="1" applyFill="1" applyBorder="1" applyAlignment="1">
      <alignment horizontal="center"/>
    </xf>
    <xf numFmtId="43" fontId="2" fillId="0" borderId="18" xfId="2" applyNumberFormat="1" applyFont="1" applyFill="1" applyBorder="1"/>
    <xf numFmtId="43" fontId="2" fillId="0" borderId="19" xfId="2" applyNumberFormat="1" applyFont="1" applyFill="1" applyBorder="1"/>
    <xf numFmtId="10" fontId="8" fillId="0" borderId="18" xfId="2" applyNumberFormat="1" applyFont="1" applyFill="1" applyBorder="1" applyAlignment="1">
      <alignment horizontal="center"/>
    </xf>
    <xf numFmtId="10" fontId="2" fillId="0" borderId="20" xfId="2" applyNumberFormat="1" applyFont="1" applyFill="1" applyBorder="1" applyAlignment="1">
      <alignment horizontal="center"/>
    </xf>
    <xf numFmtId="0" fontId="4" fillId="0" borderId="21" xfId="2" applyFont="1" applyFill="1" applyBorder="1"/>
    <xf numFmtId="10" fontId="2" fillId="0" borderId="18" xfId="2" applyNumberFormat="1" applyFont="1" applyFill="1" applyBorder="1"/>
    <xf numFmtId="43" fontId="4" fillId="0" borderId="18" xfId="2" applyNumberFormat="1" applyFont="1" applyFill="1" applyBorder="1"/>
    <xf numFmtId="9" fontId="4" fillId="0" borderId="18" xfId="2" applyNumberFormat="1" applyFont="1" applyFill="1" applyBorder="1" applyAlignment="1">
      <alignment horizontal="center"/>
    </xf>
    <xf numFmtId="10" fontId="4" fillId="0" borderId="18" xfId="2" applyNumberFormat="1" applyFont="1" applyFill="1" applyBorder="1" applyAlignment="1">
      <alignment horizontal="center"/>
    </xf>
    <xf numFmtId="10" fontId="4" fillId="0" borderId="20" xfId="2" applyNumberFormat="1" applyFont="1" applyFill="1" applyBorder="1" applyAlignment="1">
      <alignment horizontal="center"/>
    </xf>
    <xf numFmtId="0" fontId="9" fillId="0" borderId="4" xfId="2" applyFont="1" applyFill="1" applyBorder="1"/>
    <xf numFmtId="0" fontId="9" fillId="0" borderId="14" xfId="2" applyFont="1" applyFill="1" applyBorder="1"/>
    <xf numFmtId="0" fontId="9" fillId="0" borderId="0" xfId="2" applyFont="1" applyFill="1" applyBorder="1"/>
    <xf numFmtId="0" fontId="9" fillId="0" borderId="15" xfId="2" applyFont="1" applyFill="1" applyBorder="1"/>
    <xf numFmtId="0" fontId="9" fillId="0" borderId="0" xfId="2" applyFont="1" applyFill="1"/>
    <xf numFmtId="0" fontId="9" fillId="0" borderId="6" xfId="2" applyFont="1" applyFill="1" applyBorder="1"/>
    <xf numFmtId="0" fontId="9" fillId="0" borderId="7" xfId="2" applyFont="1" applyFill="1" applyBorder="1"/>
    <xf numFmtId="0" fontId="2" fillId="0" borderId="7" xfId="2" applyFont="1" applyFill="1" applyBorder="1"/>
    <xf numFmtId="0" fontId="9" fillId="0" borderId="8" xfId="2" applyFont="1" applyFill="1" applyBorder="1"/>
    <xf numFmtId="0" fontId="4" fillId="0" borderId="9" xfId="2" applyFont="1" applyFill="1" applyBorder="1"/>
    <xf numFmtId="0" fontId="4" fillId="0" borderId="22" xfId="2" applyFont="1" applyFill="1" applyBorder="1"/>
    <xf numFmtId="0" fontId="4" fillId="0" borderId="22" xfId="2" applyFont="1" applyFill="1" applyBorder="1" applyAlignment="1">
      <alignment horizontal="center"/>
    </xf>
    <xf numFmtId="0" fontId="4" fillId="0" borderId="23" xfId="2" applyFont="1" applyFill="1" applyBorder="1" applyAlignment="1">
      <alignment horizontal="center"/>
    </xf>
    <xf numFmtId="0" fontId="2" fillId="0" borderId="24" xfId="2" applyFont="1" applyFill="1" applyBorder="1"/>
    <xf numFmtId="0" fontId="2" fillId="0" borderId="25" xfId="2" applyFont="1" applyFill="1" applyBorder="1"/>
    <xf numFmtId="0" fontId="4" fillId="0" borderId="12" xfId="2" applyFont="1" applyFill="1" applyBorder="1" applyAlignment="1">
      <alignment horizontal="center"/>
    </xf>
    <xf numFmtId="0" fontId="4" fillId="0" borderId="26" xfId="2" applyFont="1" applyFill="1" applyBorder="1" applyAlignment="1">
      <alignment horizontal="center" wrapText="1"/>
    </xf>
    <xf numFmtId="0" fontId="4" fillId="0" borderId="14" xfId="2" applyFont="1" applyFill="1" applyBorder="1" applyAlignment="1">
      <alignment horizontal="center" wrapText="1"/>
    </xf>
    <xf numFmtId="0" fontId="4" fillId="0" borderId="15" xfId="2" applyFont="1" applyFill="1" applyBorder="1" applyAlignment="1">
      <alignment horizontal="center" wrapText="1"/>
    </xf>
    <xf numFmtId="0" fontId="4" fillId="0" borderId="0" xfId="2" applyFont="1" applyFill="1"/>
    <xf numFmtId="0" fontId="2" fillId="0" borderId="14" xfId="2" applyFont="1" applyFill="1" applyBorder="1"/>
    <xf numFmtId="43" fontId="2" fillId="0" borderId="16" xfId="2" applyNumberFormat="1" applyFont="1" applyFill="1" applyBorder="1" applyAlignment="1">
      <alignment horizontal="right"/>
    </xf>
    <xf numFmtId="43" fontId="2" fillId="0" borderId="15" xfId="2" applyNumberFormat="1" applyFont="1" applyFill="1" applyBorder="1" applyAlignment="1">
      <alignment horizontal="right"/>
    </xf>
    <xf numFmtId="2" fontId="2" fillId="0" borderId="0" xfId="2" applyNumberFormat="1" applyFont="1" applyFill="1"/>
    <xf numFmtId="0" fontId="2" fillId="0" borderId="19" xfId="2" applyFont="1" applyFill="1" applyBorder="1"/>
    <xf numFmtId="0" fontId="4" fillId="0" borderId="18" xfId="2" applyFont="1" applyFill="1" applyBorder="1" applyAlignment="1">
      <alignment horizontal="center"/>
    </xf>
    <xf numFmtId="0" fontId="8" fillId="0" borderId="27" xfId="2" applyFont="1" applyFill="1" applyBorder="1" applyAlignment="1">
      <alignment horizontal="center"/>
    </xf>
    <xf numFmtId="0" fontId="8" fillId="0" borderId="21" xfId="2" applyFont="1" applyFill="1" applyBorder="1" applyAlignment="1">
      <alignment horizontal="center"/>
    </xf>
    <xf numFmtId="0" fontId="8" fillId="0" borderId="20" xfId="2" applyFont="1" applyFill="1" applyBorder="1" applyAlignment="1">
      <alignment horizontal="center"/>
    </xf>
    <xf numFmtId="43" fontId="2" fillId="0" borderId="28" xfId="2" applyNumberFormat="1" applyFont="1" applyFill="1" applyBorder="1" applyAlignment="1">
      <alignment horizontal="right"/>
    </xf>
    <xf numFmtId="0" fontId="2" fillId="0" borderId="4" xfId="2" applyFont="1" applyFill="1" applyBorder="1" applyAlignment="1">
      <alignment horizontal="left" indent="3"/>
    </xf>
    <xf numFmtId="0" fontId="2" fillId="0" borderId="16" xfId="2" applyFont="1" applyFill="1" applyBorder="1"/>
    <xf numFmtId="2" fontId="2" fillId="0" borderId="26" xfId="6" applyNumberFormat="1" applyFont="1" applyFill="1" applyBorder="1" applyAlignment="1"/>
    <xf numFmtId="2" fontId="2" fillId="0" borderId="14" xfId="6" applyNumberFormat="1" applyFont="1" applyFill="1" applyBorder="1" applyAlignment="1">
      <alignment horizontal="center"/>
    </xf>
    <xf numFmtId="2" fontId="2" fillId="0" borderId="15" xfId="2" applyNumberFormat="1" applyFont="1" applyFill="1" applyBorder="1" applyAlignment="1"/>
    <xf numFmtId="0" fontId="4" fillId="0" borderId="0" xfId="2" applyFont="1" applyFill="1" applyBorder="1"/>
    <xf numFmtId="43" fontId="4" fillId="0" borderId="16" xfId="2" applyNumberFormat="1" applyFont="1" applyFill="1" applyBorder="1" applyAlignment="1">
      <alignment horizontal="right"/>
    </xf>
    <xf numFmtId="43" fontId="4" fillId="0" borderId="28" xfId="2" applyNumberFormat="1" applyFont="1" applyFill="1" applyBorder="1" applyAlignment="1">
      <alignment horizontal="right"/>
    </xf>
    <xf numFmtId="2" fontId="2" fillId="0" borderId="29" xfId="6" applyNumberFormat="1" applyFont="1" applyFill="1" applyBorder="1" applyAlignment="1"/>
    <xf numFmtId="2" fontId="2" fillId="0" borderId="0" xfId="6" applyNumberFormat="1" applyFont="1" applyFill="1" applyBorder="1" applyAlignment="1">
      <alignment horizontal="center"/>
    </xf>
    <xf numFmtId="2" fontId="2" fillId="0" borderId="5" xfId="2" applyNumberFormat="1" applyFont="1" applyFill="1" applyBorder="1" applyAlignment="1"/>
    <xf numFmtId="43" fontId="2" fillId="0" borderId="13" xfId="2" applyNumberFormat="1" applyFont="1" applyFill="1" applyBorder="1" applyAlignment="1">
      <alignment horizontal="right"/>
    </xf>
    <xf numFmtId="43" fontId="2" fillId="0" borderId="5" xfId="2" applyNumberFormat="1" applyFont="1" applyFill="1" applyBorder="1" applyAlignment="1">
      <alignment horizontal="right"/>
    </xf>
    <xf numFmtId="2" fontId="2" fillId="0" borderId="27" xfId="6" applyNumberFormat="1" applyFont="1" applyFill="1" applyBorder="1" applyAlignment="1"/>
    <xf numFmtId="2" fontId="2" fillId="0" borderId="21" xfId="6" applyNumberFormat="1" applyFont="1" applyFill="1" applyBorder="1" applyAlignment="1">
      <alignment horizontal="center"/>
    </xf>
    <xf numFmtId="2" fontId="2" fillId="0" borderId="20" xfId="2" applyNumberFormat="1" applyFont="1" applyFill="1" applyBorder="1" applyAlignment="1"/>
    <xf numFmtId="0" fontId="2" fillId="0" borderId="16" xfId="2" applyFont="1" applyFill="1" applyBorder="1" applyAlignment="1">
      <alignment horizontal="right"/>
    </xf>
    <xf numFmtId="0" fontId="2" fillId="0" borderId="5" xfId="2" applyFont="1" applyFill="1" applyBorder="1" applyAlignment="1">
      <alignment horizontal="right"/>
    </xf>
    <xf numFmtId="0" fontId="2" fillId="0" borderId="9" xfId="2" applyFont="1" applyFill="1" applyBorder="1" applyAlignment="1">
      <alignment horizontal="left" indent="3"/>
    </xf>
    <xf numFmtId="0" fontId="2" fillId="0" borderId="23" xfId="2" applyFont="1" applyFill="1" applyBorder="1"/>
    <xf numFmtId="43" fontId="2" fillId="0" borderId="10" xfId="7" applyFont="1" applyFill="1" applyBorder="1" applyAlignment="1">
      <alignment horizontal="center"/>
    </xf>
    <xf numFmtId="10" fontId="4" fillId="0" borderId="30" xfId="8" applyNumberFormat="1" applyFont="1" applyFill="1" applyBorder="1" applyAlignment="1"/>
    <xf numFmtId="10" fontId="4" fillId="0" borderId="22" xfId="8" applyNumberFormat="1" applyFont="1" applyFill="1" applyBorder="1" applyAlignment="1">
      <alignment horizontal="center"/>
    </xf>
    <xf numFmtId="10" fontId="4" fillId="0" borderId="31" xfId="2" applyNumberFormat="1" applyFont="1" applyFill="1" applyBorder="1" applyAlignment="1"/>
    <xf numFmtId="37" fontId="2" fillId="0" borderId="16" xfId="2" applyNumberFormat="1" applyFont="1" applyFill="1" applyBorder="1" applyAlignment="1">
      <alignment horizontal="right"/>
    </xf>
    <xf numFmtId="37" fontId="2" fillId="0" borderId="28" xfId="2" applyNumberFormat="1" applyFont="1" applyFill="1" applyBorder="1" applyAlignment="1">
      <alignment horizontal="right"/>
    </xf>
    <xf numFmtId="0" fontId="4" fillId="0" borderId="4" xfId="2" applyFont="1" applyFill="1" applyBorder="1"/>
    <xf numFmtId="10" fontId="4" fillId="0" borderId="29" xfId="5" applyNumberFormat="1" applyFont="1" applyFill="1" applyBorder="1"/>
    <xf numFmtId="2" fontId="4" fillId="0" borderId="32" xfId="6" applyNumberFormat="1" applyFont="1" applyFill="1" applyBorder="1" applyAlignment="1">
      <alignment horizontal="center"/>
    </xf>
    <xf numFmtId="2" fontId="4" fillId="0" borderId="7" xfId="6" applyNumberFormat="1" applyFont="1" applyFill="1" applyBorder="1" applyAlignment="1">
      <alignment horizontal="center"/>
    </xf>
    <xf numFmtId="2" fontId="4" fillId="0" borderId="8" xfId="2" applyNumberFormat="1" applyFont="1" applyFill="1" applyBorder="1" applyAlignment="1"/>
    <xf numFmtId="0" fontId="4" fillId="0" borderId="33" xfId="2" applyFont="1" applyFill="1" applyBorder="1"/>
    <xf numFmtId="0" fontId="2" fillId="0" borderId="34" xfId="2" applyFont="1" applyFill="1" applyBorder="1"/>
    <xf numFmtId="10" fontId="4" fillId="0" borderId="35" xfId="2" applyNumberFormat="1" applyFont="1" applyFill="1" applyBorder="1"/>
    <xf numFmtId="2" fontId="4" fillId="0" borderId="0" xfId="2" applyNumberFormat="1" applyFont="1" applyFill="1" applyBorder="1" applyAlignment="1">
      <alignment horizontal="center"/>
    </xf>
    <xf numFmtId="2" fontId="4" fillId="0" borderId="5" xfId="2" applyNumberFormat="1" applyFont="1" applyFill="1" applyBorder="1" applyAlignment="1">
      <alignment horizontal="center"/>
    </xf>
    <xf numFmtId="0" fontId="2" fillId="0" borderId="21" xfId="2" applyFont="1" applyFill="1" applyBorder="1"/>
    <xf numFmtId="43" fontId="2" fillId="0" borderId="19" xfId="2" applyNumberFormat="1" applyFont="1" applyFill="1" applyBorder="1" applyAlignment="1">
      <alignment horizontal="right"/>
    </xf>
    <xf numFmtId="43" fontId="2" fillId="0" borderId="36" xfId="2" applyNumberFormat="1" applyFont="1" applyFill="1" applyBorder="1" applyAlignment="1">
      <alignment horizontal="right"/>
    </xf>
    <xf numFmtId="0" fontId="9" fillId="0" borderId="1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3" xfId="2" applyFont="1" applyFill="1" applyBorder="1" applyAlignment="1">
      <alignment horizontal="left" vertical="top" wrapText="1"/>
    </xf>
    <xf numFmtId="0" fontId="9" fillId="0" borderId="5" xfId="2" applyFont="1" applyFill="1" applyBorder="1"/>
    <xf numFmtId="0" fontId="9" fillId="0" borderId="4" xfId="2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left" vertical="top" wrapText="1"/>
    </xf>
    <xf numFmtId="0" fontId="9" fillId="0" borderId="5" xfId="2" applyFont="1" applyFill="1" applyBorder="1" applyAlignment="1">
      <alignment horizontal="left" vertical="top" wrapText="1"/>
    </xf>
    <xf numFmtId="0" fontId="9" fillId="0" borderId="6" xfId="2" applyFont="1" applyFill="1" applyBorder="1" applyAlignment="1">
      <alignment horizontal="left" vertical="top" wrapText="1"/>
    </xf>
    <xf numFmtId="0" fontId="9" fillId="0" borderId="7" xfId="2" applyFont="1" applyFill="1" applyBorder="1" applyAlignment="1">
      <alignment horizontal="left" vertical="top" wrapText="1"/>
    </xf>
    <xf numFmtId="0" fontId="9" fillId="0" borderId="8" xfId="2" applyFont="1" applyFill="1" applyBorder="1" applyAlignment="1">
      <alignment horizontal="left" vertical="top" wrapText="1"/>
    </xf>
    <xf numFmtId="10" fontId="2" fillId="0" borderId="0" xfId="2" applyNumberFormat="1" applyFont="1" applyFill="1" applyBorder="1"/>
    <xf numFmtId="0" fontId="4" fillId="0" borderId="31" xfId="2" applyFont="1" applyFill="1" applyBorder="1" applyAlignment="1">
      <alignment horizontal="center"/>
    </xf>
    <xf numFmtId="43" fontId="2" fillId="0" borderId="0" xfId="2" applyNumberFormat="1" applyFont="1" applyFill="1" applyBorder="1"/>
    <xf numFmtId="43" fontId="2" fillId="0" borderId="0" xfId="2" applyNumberFormat="1" applyFont="1" applyFill="1"/>
    <xf numFmtId="44" fontId="2" fillId="0" borderId="0" xfId="2" applyNumberFormat="1" applyFont="1" applyFill="1"/>
    <xf numFmtId="4" fontId="2" fillId="0" borderId="0" xfId="2" applyNumberFormat="1" applyFont="1" applyFill="1"/>
    <xf numFmtId="44" fontId="2" fillId="0" borderId="0" xfId="2" applyNumberFormat="1" applyFont="1" applyFill="1" applyBorder="1"/>
    <xf numFmtId="39" fontId="2" fillId="0" borderId="0" xfId="2" applyNumberFormat="1" applyFont="1" applyFill="1"/>
    <xf numFmtId="43" fontId="4" fillId="0" borderId="5" xfId="2" applyNumberFormat="1" applyFont="1" applyFill="1" applyBorder="1" applyAlignment="1">
      <alignment horizontal="right"/>
    </xf>
    <xf numFmtId="39" fontId="2" fillId="0" borderId="19" xfId="2" applyNumberFormat="1" applyFont="1" applyFill="1" applyBorder="1"/>
    <xf numFmtId="39" fontId="2" fillId="0" borderId="20" xfId="2" applyNumberFormat="1" applyFont="1" applyFill="1" applyBorder="1" applyAlignment="1">
      <alignment horizontal="right"/>
    </xf>
    <xf numFmtId="39" fontId="9" fillId="0" borderId="0" xfId="2" applyNumberFormat="1" applyFont="1" applyFill="1" applyBorder="1"/>
    <xf numFmtId="39" fontId="9" fillId="0" borderId="5" xfId="2" applyNumberFormat="1" applyFont="1" applyFill="1" applyBorder="1"/>
    <xf numFmtId="0" fontId="2" fillId="0" borderId="6" xfId="2" applyFont="1" applyFill="1" applyBorder="1"/>
    <xf numFmtId="39" fontId="2" fillId="0" borderId="7" xfId="2" applyNumberFormat="1" applyFont="1" applyFill="1" applyBorder="1"/>
    <xf numFmtId="39" fontId="2" fillId="0" borderId="8" xfId="2" applyNumberFormat="1" applyFont="1" applyFill="1" applyBorder="1"/>
    <xf numFmtId="0" fontId="3" fillId="0" borderId="33" xfId="2" applyFont="1" applyFill="1" applyBorder="1" applyAlignment="1">
      <alignment horizontal="center"/>
    </xf>
    <xf numFmtId="0" fontId="3" fillId="0" borderId="37" xfId="2" applyFont="1" applyFill="1" applyBorder="1" applyAlignment="1">
      <alignment horizontal="center"/>
    </xf>
    <xf numFmtId="0" fontId="4" fillId="0" borderId="23" xfId="2" applyFont="1" applyFill="1" applyBorder="1"/>
    <xf numFmtId="0" fontId="4" fillId="0" borderId="14" xfId="2" applyFont="1" applyFill="1" applyBorder="1"/>
    <xf numFmtId="0" fontId="2" fillId="0" borderId="12" xfId="2" applyFont="1" applyFill="1" applyBorder="1"/>
    <xf numFmtId="0" fontId="2" fillId="0" borderId="15" xfId="2" applyFont="1" applyFill="1" applyBorder="1"/>
    <xf numFmtId="0" fontId="2" fillId="0" borderId="6" xfId="2" applyFont="1" applyFill="1" applyBorder="1" applyAlignment="1">
      <alignment horizontal="center"/>
    </xf>
    <xf numFmtId="10" fontId="2" fillId="0" borderId="8" xfId="2" applyNumberFormat="1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right"/>
    </xf>
    <xf numFmtId="4" fontId="2" fillId="0" borderId="18" xfId="2" applyNumberFormat="1" applyFont="1" applyFill="1" applyBorder="1" applyAlignment="1">
      <alignment horizontal="right"/>
    </xf>
    <xf numFmtId="43" fontId="2" fillId="0" borderId="20" xfId="2" applyNumberFormat="1" applyFont="1" applyFill="1" applyBorder="1" applyAlignment="1">
      <alignment horizontal="right"/>
    </xf>
    <xf numFmtId="43" fontId="4" fillId="0" borderId="0" xfId="2" applyNumberFormat="1" applyFont="1" applyFill="1" applyBorder="1"/>
    <xf numFmtId="43" fontId="4" fillId="0" borderId="38" xfId="2" applyNumberFormat="1" applyFont="1" applyFill="1" applyBorder="1" applyAlignment="1">
      <alignment horizontal="right"/>
    </xf>
    <xf numFmtId="4" fontId="4" fillId="0" borderId="13" xfId="2" applyNumberFormat="1" applyFont="1" applyFill="1" applyBorder="1" applyAlignment="1">
      <alignment horizontal="right"/>
    </xf>
    <xf numFmtId="4" fontId="2" fillId="0" borderId="13" xfId="2" applyNumberFormat="1" applyFont="1" applyFill="1" applyBorder="1" applyAlignment="1">
      <alignment horizontal="right"/>
    </xf>
    <xf numFmtId="0" fontId="2" fillId="0" borderId="22" xfId="2" applyFont="1" applyFill="1" applyBorder="1"/>
    <xf numFmtId="43" fontId="2" fillId="0" borderId="13" xfId="2" quotePrefix="1" applyNumberFormat="1" applyFont="1" applyFill="1" applyBorder="1" applyAlignment="1">
      <alignment horizontal="right"/>
    </xf>
    <xf numFmtId="10" fontId="2" fillId="0" borderId="13" xfId="2" applyNumberFormat="1" applyFont="1" applyFill="1" applyBorder="1" applyAlignment="1">
      <alignment horizontal="right"/>
    </xf>
    <xf numFmtId="0" fontId="2" fillId="0" borderId="13" xfId="2" quotePrefix="1" applyFont="1" applyFill="1" applyBorder="1" applyAlignment="1">
      <alignment horizontal="right"/>
    </xf>
    <xf numFmtId="43" fontId="2" fillId="0" borderId="38" xfId="2" quotePrefix="1" applyNumberFormat="1" applyFont="1" applyFill="1" applyBorder="1" applyAlignment="1">
      <alignment horizontal="right"/>
    </xf>
    <xf numFmtId="43" fontId="2" fillId="0" borderId="21" xfId="2" applyNumberFormat="1" applyFont="1" applyFill="1" applyBorder="1"/>
    <xf numFmtId="43" fontId="2" fillId="0" borderId="13" xfId="5" quotePrefix="1" applyFont="1" applyFill="1" applyBorder="1" applyAlignment="1">
      <alignment horizontal="right"/>
    </xf>
    <xf numFmtId="10" fontId="2" fillId="0" borderId="13" xfId="6" applyNumberFormat="1" applyFont="1" applyFill="1" applyBorder="1" applyAlignment="1">
      <alignment horizontal="right"/>
    </xf>
    <xf numFmtId="165" fontId="2" fillId="0" borderId="13" xfId="5" quotePrefix="1" applyNumberFormat="1" applyFont="1" applyFill="1" applyBorder="1" applyAlignment="1">
      <alignment horizontal="right"/>
    </xf>
    <xf numFmtId="43" fontId="2" fillId="0" borderId="28" xfId="5" quotePrefix="1" applyFont="1" applyFill="1" applyBorder="1" applyAlignment="1">
      <alignment horizontal="right"/>
    </xf>
    <xf numFmtId="43" fontId="4" fillId="0" borderId="16" xfId="2" applyNumberFormat="1" applyFont="1" applyFill="1" applyBorder="1"/>
    <xf numFmtId="4" fontId="2" fillId="0" borderId="13" xfId="2" applyNumberFormat="1" applyFont="1" applyFill="1" applyBorder="1"/>
    <xf numFmtId="4" fontId="4" fillId="0" borderId="13" xfId="2" applyNumberFormat="1" applyFont="1" applyFill="1" applyBorder="1"/>
    <xf numFmtId="0" fontId="4" fillId="0" borderId="16" xfId="2" applyFont="1" applyFill="1" applyBorder="1"/>
    <xf numFmtId="0" fontId="4" fillId="0" borderId="5" xfId="2" applyFont="1" applyFill="1" applyBorder="1"/>
    <xf numFmtId="0" fontId="4" fillId="0" borderId="17" xfId="2" applyFont="1" applyFill="1" applyBorder="1"/>
    <xf numFmtId="10" fontId="2" fillId="0" borderId="18" xfId="6" applyNumberFormat="1" applyFont="1" applyFill="1" applyBorder="1" applyAlignment="1">
      <alignment horizontal="right"/>
    </xf>
    <xf numFmtId="10" fontId="2" fillId="0" borderId="16" xfId="2" applyNumberFormat="1" applyFont="1" applyFill="1" applyBorder="1"/>
    <xf numFmtId="0" fontId="2" fillId="0" borderId="8" xfId="2" applyFont="1" applyFill="1" applyBorder="1"/>
    <xf numFmtId="4" fontId="2" fillId="0" borderId="13" xfId="2" applyNumberFormat="1" applyFont="1" applyFill="1" applyBorder="1" applyAlignment="1">
      <alignment horizontal="center"/>
    </xf>
    <xf numFmtId="10" fontId="2" fillId="0" borderId="28" xfId="2" applyNumberFormat="1" applyFont="1" applyFill="1" applyBorder="1" applyAlignment="1">
      <alignment horizontal="center"/>
    </xf>
    <xf numFmtId="4" fontId="2" fillId="0" borderId="18" xfId="2" applyNumberFormat="1" applyFont="1" applyFill="1" applyBorder="1"/>
    <xf numFmtId="10" fontId="2" fillId="0" borderId="19" xfId="2" applyNumberFormat="1" applyFont="1" applyFill="1" applyBorder="1"/>
    <xf numFmtId="10" fontId="2" fillId="0" borderId="20" xfId="2" applyNumberFormat="1" applyFont="1" applyFill="1" applyBorder="1"/>
    <xf numFmtId="0" fontId="9" fillId="0" borderId="24" xfId="2" applyFont="1" applyFill="1" applyBorder="1"/>
    <xf numFmtId="0" fontId="3" fillId="0" borderId="0" xfId="2" applyFont="1" applyFill="1" applyBorder="1"/>
    <xf numFmtId="0" fontId="4" fillId="0" borderId="10" xfId="2" applyFont="1" applyFill="1" applyBorder="1" applyAlignment="1">
      <alignment horizontal="center"/>
    </xf>
    <xf numFmtId="0" fontId="4" fillId="0" borderId="30" xfId="2" applyFont="1" applyFill="1" applyBorder="1" applyAlignment="1">
      <alignment horizontal="centerContinuous"/>
    </xf>
    <xf numFmtId="0" fontId="4" fillId="0" borderId="23" xfId="2" applyFont="1" applyFill="1" applyBorder="1" applyAlignment="1">
      <alignment horizontal="centerContinuous"/>
    </xf>
    <xf numFmtId="0" fontId="4" fillId="0" borderId="11" xfId="2" applyFont="1" applyFill="1" applyBorder="1" applyAlignment="1">
      <alignment horizontal="center"/>
    </xf>
    <xf numFmtId="43" fontId="4" fillId="0" borderId="10" xfId="2" applyNumberFormat="1" applyFont="1" applyFill="1" applyBorder="1" applyAlignment="1">
      <alignment horizontal="center"/>
    </xf>
    <xf numFmtId="43" fontId="4" fillId="0" borderId="23" xfId="2" applyNumberFormat="1" applyFont="1" applyFill="1" applyBorder="1" applyAlignment="1">
      <alignment horizontal="center"/>
    </xf>
    <xf numFmtId="0" fontId="12" fillId="0" borderId="4" xfId="2" applyFont="1" applyFill="1" applyBorder="1"/>
    <xf numFmtId="41" fontId="2" fillId="0" borderId="13" xfId="0" applyNumberFormat="1" applyFont="1" applyFill="1" applyBorder="1" applyAlignment="1">
      <alignment horizontal="right"/>
    </xf>
    <xf numFmtId="43" fontId="2" fillId="0" borderId="13" xfId="0" applyNumberFormat="1" applyFont="1" applyFill="1" applyBorder="1" applyAlignment="1">
      <alignment horizontal="right"/>
    </xf>
    <xf numFmtId="10" fontId="2" fillId="0" borderId="13" xfId="0" applyNumberFormat="1" applyFont="1" applyFill="1" applyBorder="1" applyAlignment="1">
      <alignment horizontal="right"/>
    </xf>
    <xf numFmtId="166" fontId="2" fillId="0" borderId="12" xfId="0" applyNumberFormat="1" applyFont="1" applyFill="1" applyBorder="1" applyAlignment="1">
      <alignment horizontal="right"/>
    </xf>
    <xf numFmtId="166" fontId="2" fillId="0" borderId="38" xfId="0" applyNumberFormat="1" applyFont="1" applyFill="1" applyBorder="1" applyAlignment="1">
      <alignment horizontal="right"/>
    </xf>
    <xf numFmtId="166" fontId="2" fillId="0" borderId="13" xfId="0" applyNumberFormat="1" applyFont="1" applyFill="1" applyBorder="1" applyAlignment="1">
      <alignment horizontal="right"/>
    </xf>
    <xf numFmtId="166" fontId="2" fillId="0" borderId="28" xfId="0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indent="2"/>
    </xf>
    <xf numFmtId="0" fontId="13" fillId="0" borderId="4" xfId="2" applyFont="1" applyFill="1" applyBorder="1"/>
    <xf numFmtId="0" fontId="8" fillId="0" borderId="0" xfId="2" applyFont="1" applyFill="1" applyBorder="1"/>
    <xf numFmtId="41" fontId="8" fillId="0" borderId="13" xfId="0" applyNumberFormat="1" applyFont="1" applyFill="1" applyBorder="1" applyAlignment="1">
      <alignment horizontal="right"/>
    </xf>
    <xf numFmtId="43" fontId="8" fillId="0" borderId="13" xfId="0" applyNumberFormat="1" applyFont="1" applyFill="1" applyBorder="1" applyAlignment="1">
      <alignment horizontal="right"/>
    </xf>
    <xf numFmtId="10" fontId="8" fillId="0" borderId="13" xfId="0" applyNumberFormat="1" applyFont="1" applyFill="1" applyBorder="1" applyAlignment="1">
      <alignment horizontal="right"/>
    </xf>
    <xf numFmtId="166" fontId="8" fillId="0" borderId="13" xfId="0" applyNumberFormat="1" applyFont="1" applyFill="1" applyBorder="1" applyAlignment="1">
      <alignment horizontal="right"/>
    </xf>
    <xf numFmtId="166" fontId="8" fillId="0" borderId="28" xfId="0" applyNumberFormat="1" applyFont="1" applyFill="1" applyBorder="1" applyAlignment="1">
      <alignment horizontal="right"/>
    </xf>
    <xf numFmtId="10" fontId="2" fillId="0" borderId="13" xfId="5" applyNumberFormat="1" applyFont="1" applyFill="1" applyBorder="1" applyAlignment="1">
      <alignment horizontal="right"/>
    </xf>
    <xf numFmtId="41" fontId="2" fillId="0" borderId="0" xfId="2" applyNumberFormat="1" applyFont="1" applyFill="1"/>
    <xf numFmtId="10" fontId="2" fillId="0" borderId="0" xfId="2" applyNumberFormat="1" applyFont="1" applyFill="1"/>
    <xf numFmtId="41" fontId="4" fillId="0" borderId="19" xfId="5" applyNumberFormat="1" applyFont="1" applyFill="1" applyBorder="1" applyAlignment="1">
      <alignment horizontal="right"/>
    </xf>
    <xf numFmtId="43" fontId="4" fillId="0" borderId="18" xfId="5" applyFont="1" applyFill="1" applyBorder="1" applyAlignment="1">
      <alignment horizontal="right"/>
    </xf>
    <xf numFmtId="10" fontId="4" fillId="0" borderId="18" xfId="6" applyNumberFormat="1" applyFont="1" applyFill="1" applyBorder="1" applyAlignment="1">
      <alignment horizontal="right"/>
    </xf>
    <xf numFmtId="166" fontId="4" fillId="0" borderId="18" xfId="0" applyNumberFormat="1" applyFont="1" applyFill="1" applyBorder="1" applyAlignment="1">
      <alignment horizontal="right"/>
    </xf>
    <xf numFmtId="166" fontId="4" fillId="0" borderId="36" xfId="0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right"/>
    </xf>
    <xf numFmtId="0" fontId="9" fillId="0" borderId="14" xfId="0" applyFont="1" applyFill="1" applyBorder="1"/>
    <xf numFmtId="10" fontId="9" fillId="0" borderId="14" xfId="6" applyNumberFormat="1" applyFont="1" applyFill="1" applyBorder="1"/>
    <xf numFmtId="167" fontId="9" fillId="0" borderId="15" xfId="5" applyNumberFormat="1" applyFont="1" applyFill="1" applyBorder="1"/>
    <xf numFmtId="0" fontId="9" fillId="0" borderId="7" xfId="0" applyFont="1" applyFill="1" applyBorder="1"/>
    <xf numFmtId="10" fontId="9" fillId="0" borderId="7" xfId="6" applyNumberFormat="1" applyFont="1" applyFill="1" applyBorder="1"/>
    <xf numFmtId="167" fontId="9" fillId="0" borderId="8" xfId="5" applyNumberFormat="1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3" fontId="4" fillId="0" borderId="10" xfId="5" applyFont="1" applyFill="1" applyBorder="1" applyAlignment="1">
      <alignment horizontal="center"/>
    </xf>
    <xf numFmtId="43" fontId="4" fillId="0" borderId="23" xfId="5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1" fontId="2" fillId="0" borderId="13" xfId="5" applyNumberFormat="1" applyFont="1" applyFill="1" applyBorder="1" applyAlignment="1">
      <alignment horizontal="right"/>
    </xf>
    <xf numFmtId="43" fontId="2" fillId="0" borderId="13" xfId="5" applyFont="1" applyFill="1" applyBorder="1" applyAlignment="1">
      <alignment horizontal="right"/>
    </xf>
    <xf numFmtId="43" fontId="2" fillId="0" borderId="25" xfId="5" applyFont="1" applyFill="1" applyBorder="1" applyAlignment="1">
      <alignment horizontal="right"/>
    </xf>
    <xf numFmtId="43" fontId="2" fillId="0" borderId="13" xfId="6" applyNumberFormat="1" applyFont="1" applyFill="1" applyBorder="1" applyAlignment="1">
      <alignment horizontal="right"/>
    </xf>
    <xf numFmtId="43" fontId="2" fillId="0" borderId="38" xfId="5" applyFont="1" applyFill="1" applyBorder="1" applyAlignment="1">
      <alignment horizontal="right"/>
    </xf>
    <xf numFmtId="43" fontId="2" fillId="0" borderId="16" xfId="5" applyFont="1" applyFill="1" applyBorder="1" applyAlignment="1">
      <alignment horizontal="right"/>
    </xf>
    <xf numFmtId="43" fontId="2" fillId="0" borderId="28" xfId="5" applyFont="1" applyFill="1" applyBorder="1" applyAlignment="1">
      <alignment horizontal="right"/>
    </xf>
    <xf numFmtId="43" fontId="2" fillId="0" borderId="29" xfId="6" applyNumberFormat="1" applyFont="1" applyFill="1" applyBorder="1" applyAlignment="1">
      <alignment horizontal="right"/>
    </xf>
    <xf numFmtId="41" fontId="4" fillId="0" borderId="18" xfId="5" applyNumberFormat="1" applyFont="1" applyFill="1" applyBorder="1" applyAlignment="1">
      <alignment horizontal="right"/>
    </xf>
    <xf numFmtId="43" fontId="4" fillId="0" borderId="18" xfId="6" applyNumberFormat="1" applyFont="1" applyFill="1" applyBorder="1" applyAlignment="1">
      <alignment horizontal="right"/>
    </xf>
    <xf numFmtId="43" fontId="4" fillId="0" borderId="27" xfId="6" applyNumberFormat="1" applyFont="1" applyFill="1" applyBorder="1" applyAlignment="1">
      <alignment horizontal="right"/>
    </xf>
    <xf numFmtId="43" fontId="4" fillId="0" borderId="36" xfId="5" applyFont="1" applyFill="1" applyBorder="1" applyAlignment="1">
      <alignment horizontal="right"/>
    </xf>
    <xf numFmtId="0" fontId="9" fillId="0" borderId="0" xfId="0" applyFont="1" applyFill="1" applyBorder="1"/>
    <xf numFmtId="10" fontId="9" fillId="0" borderId="0" xfId="6" applyNumberFormat="1" applyFont="1" applyFill="1" applyBorder="1"/>
    <xf numFmtId="167" fontId="9" fillId="0" borderId="5" xfId="5" applyNumberFormat="1" applyFont="1" applyFill="1" applyBorder="1"/>
    <xf numFmtId="0" fontId="4" fillId="0" borderId="30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9" fillId="0" borderId="5" xfId="0" applyFont="1" applyFill="1" applyBorder="1"/>
    <xf numFmtId="0" fontId="9" fillId="0" borderId="8" xfId="0" applyFont="1" applyFill="1" applyBorder="1"/>
    <xf numFmtId="0" fontId="9" fillId="0" borderId="15" xfId="0" applyFont="1" applyFill="1" applyBorder="1"/>
    <xf numFmtId="0" fontId="2" fillId="0" borderId="11" xfId="0" applyFont="1" applyFill="1" applyBorder="1"/>
    <xf numFmtId="10" fontId="2" fillId="0" borderId="12" xfId="5" applyNumberFormat="1" applyFont="1" applyFill="1" applyBorder="1" applyAlignment="1">
      <alignment horizontal="right"/>
    </xf>
    <xf numFmtId="168" fontId="2" fillId="0" borderId="5" xfId="0" applyNumberFormat="1" applyFont="1" applyFill="1" applyBorder="1" applyAlignment="1">
      <alignment horizontal="right"/>
    </xf>
    <xf numFmtId="169" fontId="2" fillId="0" borderId="5" xfId="0" applyNumberFormat="1" applyFont="1" applyFill="1" applyBorder="1" applyAlignment="1">
      <alignment horizontal="right"/>
    </xf>
    <xf numFmtId="0" fontId="4" fillId="0" borderId="7" xfId="2" applyFont="1" applyFill="1" applyBorder="1"/>
    <xf numFmtId="41" fontId="4" fillId="0" borderId="39" xfId="5" applyNumberFormat="1" applyFont="1" applyFill="1" applyBorder="1" applyAlignment="1">
      <alignment horizontal="right"/>
    </xf>
    <xf numFmtId="43" fontId="4" fillId="0" borderId="39" xfId="5" applyFont="1" applyFill="1" applyBorder="1" applyAlignment="1">
      <alignment horizontal="right"/>
    </xf>
    <xf numFmtId="10" fontId="4" fillId="0" borderId="39" xfId="6" applyNumberFormat="1" applyFont="1" applyFill="1" applyBorder="1" applyAlignment="1">
      <alignment horizontal="right"/>
    </xf>
    <xf numFmtId="10" fontId="4" fillId="0" borderId="39" xfId="5" applyNumberFormat="1" applyFont="1" applyFill="1" applyBorder="1" applyAlignment="1">
      <alignment horizontal="right"/>
    </xf>
    <xf numFmtId="168" fontId="4" fillId="0" borderId="8" xfId="0" applyNumberFormat="1" applyFont="1" applyFill="1" applyBorder="1" applyAlignment="1">
      <alignment horizontal="right"/>
    </xf>
    <xf numFmtId="0" fontId="5" fillId="0" borderId="0" xfId="2" applyFont="1" applyFill="1" applyBorder="1"/>
    <xf numFmtId="41" fontId="5" fillId="0" borderId="0" xfId="2" applyNumberFormat="1" applyFont="1" applyFill="1" applyBorder="1"/>
    <xf numFmtId="43" fontId="5" fillId="0" borderId="0" xfId="2" applyNumberFormat="1" applyFont="1" applyFill="1" applyBorder="1"/>
    <xf numFmtId="10" fontId="5" fillId="0" borderId="0" xfId="2" applyNumberFormat="1" applyFont="1" applyFill="1" applyBorder="1"/>
    <xf numFmtId="10" fontId="5" fillId="0" borderId="0" xfId="2" applyNumberFormat="1" applyFont="1" applyFill="1"/>
    <xf numFmtId="0" fontId="5" fillId="0" borderId="0" xfId="2" applyFont="1" applyFill="1"/>
    <xf numFmtId="0" fontId="2" fillId="0" borderId="1" xfId="2" applyFont="1" applyFill="1" applyBorder="1"/>
    <xf numFmtId="0" fontId="4" fillId="0" borderId="2" xfId="2" applyFont="1" applyFill="1" applyBorder="1" applyAlignment="1">
      <alignment horizontal="center"/>
    </xf>
    <xf numFmtId="0" fontId="4" fillId="0" borderId="2" xfId="2" applyFont="1" applyFill="1" applyBorder="1" applyAlignment="1"/>
    <xf numFmtId="0" fontId="4" fillId="0" borderId="3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43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right"/>
    </xf>
    <xf numFmtId="37" fontId="2" fillId="0" borderId="0" xfId="2" applyNumberFormat="1" applyFont="1" applyFill="1"/>
    <xf numFmtId="0" fontId="2" fillId="0" borderId="0" xfId="2" applyFont="1" applyFill="1" applyAlignment="1">
      <alignment horizontal="right"/>
    </xf>
    <xf numFmtId="4" fontId="2" fillId="0" borderId="0" xfId="2" applyNumberFormat="1" applyFont="1" applyFill="1" applyAlignment="1">
      <alignment horizontal="right"/>
    </xf>
    <xf numFmtId="39" fontId="2" fillId="0" borderId="0" xfId="2" applyNumberFormat="1" applyFont="1" applyFill="1" applyAlignment="1">
      <alignment horizontal="right"/>
    </xf>
    <xf numFmtId="0" fontId="5" fillId="0" borderId="0" xfId="2" applyFont="1" applyFill="1" applyBorder="1" applyAlignment="1">
      <alignment vertical="center" wrapText="1"/>
    </xf>
    <xf numFmtId="0" fontId="3" fillId="0" borderId="0" xfId="2" quotePrefix="1" applyFont="1" applyFill="1"/>
    <xf numFmtId="0" fontId="15" fillId="0" borderId="0" xfId="2" applyFont="1" applyFill="1" applyBorder="1"/>
    <xf numFmtId="0" fontId="4" fillId="0" borderId="1" xfId="2" applyFont="1" applyFill="1" applyBorder="1"/>
    <xf numFmtId="0" fontId="2" fillId="0" borderId="33" xfId="2" applyFont="1" applyFill="1" applyBorder="1"/>
    <xf numFmtId="0" fontId="2" fillId="0" borderId="40" xfId="2" applyFont="1" applyFill="1" applyBorder="1"/>
    <xf numFmtId="0" fontId="2" fillId="0" borderId="37" xfId="2" applyFont="1" applyFill="1" applyBorder="1"/>
    <xf numFmtId="14" fontId="4" fillId="0" borderId="20" xfId="2" applyNumberFormat="1" applyFont="1" applyFill="1" applyBorder="1" applyAlignment="1">
      <alignment horizontal="center"/>
    </xf>
    <xf numFmtId="14" fontId="4" fillId="0" borderId="0" xfId="2" applyNumberFormat="1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43" fontId="2" fillId="0" borderId="5" xfId="2" applyNumberFormat="1" applyFont="1" applyFill="1" applyBorder="1"/>
    <xf numFmtId="0" fontId="16" fillId="0" borderId="0" xfId="2" applyFont="1" applyFill="1" applyBorder="1"/>
    <xf numFmtId="43" fontId="2" fillId="0" borderId="20" xfId="2" applyNumberFormat="1" applyFont="1" applyFill="1" applyBorder="1"/>
    <xf numFmtId="44" fontId="2" fillId="0" borderId="8" xfId="2" applyNumberFormat="1" applyFont="1" applyFill="1" applyBorder="1"/>
    <xf numFmtId="14" fontId="4" fillId="0" borderId="41" xfId="2" applyNumberFormat="1" applyFont="1" applyFill="1" applyBorder="1" applyAlignment="1">
      <alignment horizontal="center"/>
    </xf>
    <xf numFmtId="43" fontId="2" fillId="0" borderId="0" xfId="2" applyNumberFormat="1" applyFont="1" applyFill="1" applyBorder="1" applyAlignment="1">
      <alignment horizontal="right"/>
    </xf>
    <xf numFmtId="4" fontId="2" fillId="0" borderId="0" xfId="2" applyNumberFormat="1" applyFont="1" applyFill="1" applyBorder="1"/>
    <xf numFmtId="10" fontId="2" fillId="0" borderId="5" xfId="2" applyNumberFormat="1" applyFont="1" applyFill="1" applyBorder="1" applyAlignment="1">
      <alignment horizontal="right"/>
    </xf>
    <xf numFmtId="10" fontId="2" fillId="0" borderId="5" xfId="2" applyNumberFormat="1" applyFont="1" applyFill="1" applyBorder="1"/>
    <xf numFmtId="0" fontId="9" fillId="0" borderId="1" xfId="2" applyFont="1" applyFill="1" applyBorder="1"/>
    <xf numFmtId="0" fontId="5" fillId="0" borderId="2" xfId="2" applyFont="1" applyFill="1" applyBorder="1"/>
    <xf numFmtId="0" fontId="17" fillId="0" borderId="2" xfId="2" applyFont="1" applyFill="1" applyBorder="1"/>
    <xf numFmtId="0" fontId="5" fillId="0" borderId="3" xfId="2" applyFont="1" applyFill="1" applyBorder="1"/>
    <xf numFmtId="0" fontId="5" fillId="0" borderId="5" xfId="2" applyFont="1" applyFill="1" applyBorder="1"/>
    <xf numFmtId="0" fontId="5" fillId="0" borderId="6" xfId="2" applyFont="1" applyFill="1" applyBorder="1"/>
    <xf numFmtId="0" fontId="5" fillId="0" borderId="7" xfId="2" applyFont="1" applyFill="1" applyBorder="1"/>
    <xf numFmtId="43" fontId="5" fillId="0" borderId="7" xfId="2" applyNumberFormat="1" applyFont="1" applyFill="1" applyBorder="1"/>
    <xf numFmtId="0" fontId="5" fillId="0" borderId="8" xfId="2" applyFont="1" applyFill="1" applyBorder="1"/>
    <xf numFmtId="43" fontId="5" fillId="0" borderId="0" xfId="2" applyNumberFormat="1" applyFont="1" applyFill="1"/>
    <xf numFmtId="10" fontId="2" fillId="0" borderId="6" xfId="2" applyNumberFormat="1" applyFont="1" applyFill="1" applyBorder="1"/>
    <xf numFmtId="10" fontId="2" fillId="0" borderId="7" xfId="2" applyNumberFormat="1" applyFont="1" applyFill="1" applyBorder="1"/>
    <xf numFmtId="10" fontId="2" fillId="0" borderId="8" xfId="2" applyNumberFormat="1" applyFont="1" applyFill="1" applyBorder="1" applyAlignment="1">
      <alignment horizontal="right"/>
    </xf>
    <xf numFmtId="44" fontId="5" fillId="0" borderId="0" xfId="2" applyNumberFormat="1" applyFont="1" applyFill="1"/>
    <xf numFmtId="0" fontId="9" fillId="0" borderId="24" xfId="2" applyFont="1" applyFill="1" applyBorder="1" applyAlignment="1">
      <alignment vertical="top"/>
    </xf>
    <xf numFmtId="0" fontId="2" fillId="0" borderId="15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left" vertical="top" wrapText="1"/>
    </xf>
    <xf numFmtId="43" fontId="8" fillId="0" borderId="0" xfId="2" applyNumberFormat="1" applyFont="1" applyFill="1" applyBorder="1"/>
    <xf numFmtId="0" fontId="15" fillId="0" borderId="33" xfId="2" applyFont="1" applyFill="1" applyBorder="1"/>
    <xf numFmtId="0" fontId="4" fillId="0" borderId="21" xfId="2" applyFont="1" applyFill="1" applyBorder="1" applyAlignment="1">
      <alignment horizontal="right"/>
    </xf>
    <xf numFmtId="0" fontId="4" fillId="0" borderId="20" xfId="2" applyFont="1" applyFill="1" applyBorder="1" applyAlignment="1">
      <alignment horizontal="right"/>
    </xf>
    <xf numFmtId="170" fontId="2" fillId="0" borderId="0" xfId="2" applyNumberFormat="1" applyFont="1" applyFill="1" applyBorder="1" applyAlignment="1">
      <alignment horizontal="right"/>
    </xf>
    <xf numFmtId="170" fontId="2" fillId="0" borderId="0" xfId="2" applyNumberFormat="1" applyFont="1" applyFill="1" applyBorder="1"/>
    <xf numFmtId="43" fontId="18" fillId="0" borderId="0" xfId="2" applyNumberFormat="1" applyFont="1" applyFill="1" applyBorder="1"/>
    <xf numFmtId="0" fontId="18" fillId="0" borderId="0" xfId="2" applyFont="1" applyFill="1" applyBorder="1" applyAlignment="1">
      <alignment horizontal="center"/>
    </xf>
    <xf numFmtId="39" fontId="2" fillId="0" borderId="0" xfId="2" applyNumberFormat="1" applyFont="1" applyFill="1" applyBorder="1"/>
    <xf numFmtId="39" fontId="2" fillId="0" borderId="5" xfId="2" applyNumberFormat="1" applyFont="1" applyFill="1" applyBorder="1"/>
    <xf numFmtId="39" fontId="18" fillId="0" borderId="0" xfId="2" applyNumberFormat="1" applyFont="1" applyFill="1" applyBorder="1"/>
    <xf numFmtId="0" fontId="17" fillId="0" borderId="0" xfId="2" applyFont="1" applyFill="1" applyBorder="1"/>
    <xf numFmtId="0" fontId="2" fillId="0" borderId="42" xfId="2" applyFont="1" applyFill="1" applyBorder="1" applyAlignment="1">
      <alignment horizontal="center"/>
    </xf>
    <xf numFmtId="0" fontId="2" fillId="0" borderId="41" xfId="2" applyFont="1" applyFill="1" applyBorder="1" applyAlignment="1">
      <alignment horizontal="center"/>
    </xf>
    <xf numFmtId="43" fontId="2" fillId="0" borderId="2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3" fontId="19" fillId="0" borderId="0" xfId="2" applyNumberFormat="1" applyFont="1" applyFill="1" applyBorder="1"/>
    <xf numFmtId="0" fontId="2" fillId="0" borderId="39" xfId="2" applyFont="1" applyFill="1" applyBorder="1"/>
    <xf numFmtId="43" fontId="20" fillId="0" borderId="0" xfId="2" applyNumberFormat="1" applyFont="1" applyFill="1" applyBorder="1"/>
    <xf numFmtId="43" fontId="1" fillId="0" borderId="0" xfId="2" applyNumberFormat="1" applyFont="1" applyFill="1" applyBorder="1"/>
    <xf numFmtId="0" fontId="20" fillId="0" borderId="0" xfId="2" applyFont="1" applyFill="1" applyBorder="1"/>
    <xf numFmtId="43" fontId="21" fillId="0" borderId="0" xfId="2" applyNumberFormat="1" applyFont="1" applyFill="1" applyBorder="1"/>
    <xf numFmtId="44" fontId="1" fillId="0" borderId="0" xfId="2" applyNumberFormat="1" applyFont="1" applyFill="1" applyBorder="1" applyAlignment="1">
      <alignment horizontal="left"/>
    </xf>
    <xf numFmtId="0" fontId="2" fillId="0" borderId="0" xfId="2" applyFont="1" applyFill="1" applyAlignment="1"/>
    <xf numFmtId="0" fontId="2" fillId="0" borderId="0" xfId="2" applyFont="1" applyFill="1" applyAlignment="1">
      <alignment horizontal="centerContinuous"/>
    </xf>
    <xf numFmtId="10" fontId="22" fillId="0" borderId="0" xfId="2" applyNumberFormat="1" applyFont="1" applyFill="1"/>
    <xf numFmtId="0" fontId="23" fillId="0" borderId="0" xfId="2" applyFont="1" applyFill="1"/>
    <xf numFmtId="0" fontId="4" fillId="0" borderId="0" xfId="2" applyNumberFormat="1" applyFont="1" applyFill="1" applyAlignment="1" applyProtection="1">
      <alignment horizontal="left"/>
      <protection locked="0"/>
    </xf>
    <xf numFmtId="0" fontId="2" fillId="0" borderId="0" xfId="2" applyNumberFormat="1" applyFont="1" applyFill="1" applyAlignment="1" applyProtection="1">
      <alignment horizontal="left"/>
      <protection locked="0"/>
    </xf>
    <xf numFmtId="42" fontId="2" fillId="0" borderId="0" xfId="2" applyNumberFormat="1" applyFont="1" applyFill="1" applyAlignment="1">
      <alignment horizontal="right"/>
    </xf>
    <xf numFmtId="43" fontId="2" fillId="0" borderId="0" xfId="1" applyFont="1" applyFill="1"/>
    <xf numFmtId="3" fontId="2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37" fontId="2" fillId="0" borderId="21" xfId="2" applyNumberFormat="1" applyFont="1" applyFill="1" applyBorder="1" applyAlignment="1">
      <alignment horizontal="right"/>
    </xf>
    <xf numFmtId="0" fontId="24" fillId="0" borderId="0" xfId="2" applyFont="1" applyFill="1" applyAlignment="1">
      <alignment horizontal="left"/>
    </xf>
    <xf numFmtId="3" fontId="24" fillId="0" borderId="0" xfId="2" applyNumberFormat="1" applyFont="1" applyFill="1"/>
    <xf numFmtId="43" fontId="24" fillId="0" borderId="0" xfId="1" applyFont="1" applyFill="1"/>
    <xf numFmtId="3" fontId="2" fillId="0" borderId="21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0" fontId="24" fillId="0" borderId="0" xfId="2" applyFont="1" applyFill="1"/>
    <xf numFmtId="3" fontId="4" fillId="0" borderId="0" xfId="2" applyNumberFormat="1" applyFont="1" applyFill="1" applyBorder="1" applyAlignment="1">
      <alignment horizontal="right"/>
    </xf>
    <xf numFmtId="3" fontId="2" fillId="0" borderId="0" xfId="2" applyNumberFormat="1" applyFont="1" applyFill="1"/>
    <xf numFmtId="3" fontId="2" fillId="0" borderId="14" xfId="2" applyNumberFormat="1" applyFont="1" applyFill="1" applyBorder="1" applyAlignment="1" applyProtection="1">
      <alignment horizontal="fill"/>
      <protection locked="0"/>
    </xf>
    <xf numFmtId="3" fontId="2" fillId="0" borderId="43" xfId="2" applyNumberFormat="1" applyFont="1" applyFill="1" applyBorder="1" applyAlignment="1">
      <alignment horizontal="right"/>
    </xf>
    <xf numFmtId="3" fontId="2" fillId="0" borderId="0" xfId="2" applyNumberFormat="1" applyFont="1" applyFill="1" applyAlignment="1" applyProtection="1">
      <alignment horizontal="fill"/>
      <protection locked="0"/>
    </xf>
    <xf numFmtId="14" fontId="2" fillId="0" borderId="0" xfId="2" applyNumberFormat="1" applyFont="1" applyFill="1" applyBorder="1" applyAlignment="1">
      <alignment horizontal="left"/>
    </xf>
    <xf numFmtId="164" fontId="2" fillId="0" borderId="13" xfId="2" applyNumberFormat="1" applyFont="1" applyFill="1" applyBorder="1" applyAlignment="1">
      <alignment horizontal="center"/>
    </xf>
    <xf numFmtId="43" fontId="2" fillId="0" borderId="12" xfId="2" applyNumberFormat="1" applyFont="1" applyFill="1" applyBorder="1" applyAlignment="1">
      <alignment horizontal="center"/>
    </xf>
    <xf numFmtId="43" fontId="2" fillId="0" borderId="14" xfId="2" applyNumberFormat="1" applyFont="1" applyFill="1" applyBorder="1" applyAlignment="1">
      <alignment horizontal="center"/>
    </xf>
    <xf numFmtId="43" fontId="2" fillId="0" borderId="12" xfId="2" applyNumberFormat="1" applyFont="1" applyFill="1" applyBorder="1"/>
    <xf numFmtId="43" fontId="2" fillId="0" borderId="12" xfId="2" applyNumberFormat="1" applyFont="1" applyFill="1" applyBorder="1" applyAlignment="1">
      <alignment horizontal="right"/>
    </xf>
    <xf numFmtId="10" fontId="2" fillId="0" borderId="29" xfId="5" applyNumberFormat="1" applyFont="1" applyFill="1" applyBorder="1" applyAlignment="1">
      <alignment horizontal="center"/>
    </xf>
    <xf numFmtId="43" fontId="4" fillId="0" borderId="13" xfId="2" applyNumberFormat="1" applyFont="1" applyFill="1" applyBorder="1" applyAlignment="1">
      <alignment horizontal="right"/>
    </xf>
    <xf numFmtId="37" fontId="2" fillId="0" borderId="13" xfId="2" applyNumberFormat="1" applyFont="1" applyFill="1" applyBorder="1" applyAlignment="1">
      <alignment horizontal="right"/>
    </xf>
    <xf numFmtId="43" fontId="2" fillId="0" borderId="18" xfId="2" applyNumberFormat="1" applyFont="1" applyFill="1" applyBorder="1" applyAlignment="1">
      <alignment horizontal="right"/>
    </xf>
    <xf numFmtId="43" fontId="2" fillId="0" borderId="25" xfId="2" applyNumberFormat="1" applyFont="1" applyFill="1" applyBorder="1" applyAlignment="1">
      <alignment horizontal="right"/>
    </xf>
    <xf numFmtId="10" fontId="2" fillId="0" borderId="5" xfId="2" applyNumberFormat="1" applyFont="1" applyFill="1" applyBorder="1" applyAlignment="1">
      <alignment horizontal="center"/>
    </xf>
    <xf numFmtId="40" fontId="2" fillId="0" borderId="5" xfId="2" applyNumberFormat="1" applyFont="1" applyFill="1" applyBorder="1" applyAlignment="1">
      <alignment horizontal="right"/>
    </xf>
    <xf numFmtId="4" fontId="4" fillId="0" borderId="12" xfId="2" applyNumberFormat="1" applyFont="1" applyFill="1" applyBorder="1" applyAlignment="1">
      <alignment horizontal="right"/>
    </xf>
    <xf numFmtId="165" fontId="4" fillId="0" borderId="18" xfId="5" applyNumberFormat="1" applyFont="1" applyFill="1" applyBorder="1" applyAlignment="1">
      <alignment horizontal="right"/>
    </xf>
    <xf numFmtId="10" fontId="2" fillId="0" borderId="12" xfId="6" applyNumberFormat="1" applyFont="1" applyFill="1" applyBorder="1" applyAlignment="1">
      <alignment horizontal="right"/>
    </xf>
    <xf numFmtId="10" fontId="8" fillId="0" borderId="13" xfId="6" applyNumberFormat="1" applyFont="1" applyFill="1" applyBorder="1" applyAlignment="1">
      <alignment horizontal="right"/>
    </xf>
    <xf numFmtId="43" fontId="2" fillId="0" borderId="8" xfId="2" applyNumberFormat="1" applyFont="1" applyFill="1" applyBorder="1" applyAlignment="1">
      <alignment horizontal="left"/>
    </xf>
    <xf numFmtId="14" fontId="2" fillId="0" borderId="2" xfId="2" applyNumberFormat="1" applyFont="1" applyFill="1" applyBorder="1" applyAlignment="1">
      <alignment horizontal="center"/>
    </xf>
    <xf numFmtId="14" fontId="2" fillId="0" borderId="3" xfId="2" applyNumberFormat="1" applyFont="1" applyFill="1" applyBorder="1" applyAlignment="1">
      <alignment horizontal="center"/>
    </xf>
    <xf numFmtId="14" fontId="2" fillId="0" borderId="7" xfId="2" applyNumberFormat="1" applyFont="1" applyFill="1" applyBorder="1" applyAlignment="1">
      <alignment horizontal="center"/>
    </xf>
    <xf numFmtId="14" fontId="2" fillId="0" borderId="8" xfId="2" applyNumberFormat="1" applyFont="1" applyFill="1" applyBorder="1" applyAlignment="1">
      <alignment horizontal="center"/>
    </xf>
    <xf numFmtId="8" fontId="2" fillId="0" borderId="5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centerContinuous"/>
    </xf>
    <xf numFmtId="171" fontId="4" fillId="0" borderId="0" xfId="2" applyNumberFormat="1" applyFont="1" applyFill="1" applyAlignment="1">
      <alignment horizontal="centerContinuous"/>
    </xf>
    <xf numFmtId="42" fontId="4" fillId="0" borderId="43" xfId="2" applyNumberFormat="1" applyFont="1" applyFill="1" applyBorder="1" applyAlignment="1">
      <alignment horizontal="right"/>
    </xf>
  </cellXfs>
  <cellStyles count="9">
    <cellStyle name="Comma" xfId="1" builtinId="3"/>
    <cellStyle name="Comma 10" xfId="5"/>
    <cellStyle name="Comma 4" xfId="7"/>
    <cellStyle name="Hyperlink" xfId="3"/>
    <cellStyle name="Hyperlink 4 3 2" xfId="4"/>
    <cellStyle name="Normal" xfId="0" builtinId="0"/>
    <cellStyle name="Normal 10" xfId="2"/>
    <cellStyle name="Percent 10" xfId="6"/>
    <cellStyle name="Percent 2" xfId="8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-5400000">
          <a:off x="8858250" y="62103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-5400000">
          <a:off x="8858250" y="43719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 rot="-5400000">
          <a:off x="8858250" y="46958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 rot="-5400000">
          <a:off x="12973050" y="257460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 rot="-5400000">
          <a:off x="12973050" y="257460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/>
        <xdr:cNvSpPr>
          <a:spLocks noChangeArrowheads="1"/>
        </xdr:cNvSpPr>
      </xdr:nvSpPr>
      <xdr:spPr bwMode="auto">
        <a:xfrm rot="-5400000">
          <a:off x="18278475" y="197643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30</xdr:row>
      <xdr:rowOff>0</xdr:rowOff>
    </xdr:from>
    <xdr:to>
      <xdr:col>7</xdr:col>
      <xdr:colOff>9525</xdr:colOff>
      <xdr:row>32</xdr:row>
      <xdr:rowOff>57150</xdr:rowOff>
    </xdr:to>
    <xdr:sp macro="" textlink="">
      <xdr:nvSpPr>
        <xdr:cNvPr id="9" name="AutoShape 5"/>
        <xdr:cNvSpPr>
          <a:spLocks noChangeArrowheads="1"/>
        </xdr:cNvSpPr>
      </xdr:nvSpPr>
      <xdr:spPr bwMode="auto">
        <a:xfrm rot="-5400000">
          <a:off x="690562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259558</xdr:colOff>
      <xdr:row>28</xdr:row>
      <xdr:rowOff>130969</xdr:rowOff>
    </xdr:from>
    <xdr:to>
      <xdr:col>8</xdr:col>
      <xdr:colOff>259558</xdr:colOff>
      <xdr:row>31</xdr:row>
      <xdr:rowOff>21431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 rot="-5400000">
          <a:off x="8701089" y="4881563"/>
          <a:ext cx="376237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1" name="AutoShape 5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26</xdr:row>
      <xdr:rowOff>0</xdr:rowOff>
    </xdr:from>
    <xdr:to>
      <xdr:col>7</xdr:col>
      <xdr:colOff>9525</xdr:colOff>
      <xdr:row>28</xdr:row>
      <xdr:rowOff>57150</xdr:rowOff>
    </xdr:to>
    <xdr:sp macro="" textlink="">
      <xdr:nvSpPr>
        <xdr:cNvPr id="12" name="AutoShape 3"/>
        <xdr:cNvSpPr>
          <a:spLocks noChangeArrowheads="1"/>
        </xdr:cNvSpPr>
      </xdr:nvSpPr>
      <xdr:spPr bwMode="auto">
        <a:xfrm rot="-5400000">
          <a:off x="6905625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26</xdr:row>
      <xdr:rowOff>0</xdr:rowOff>
    </xdr:from>
    <xdr:to>
      <xdr:col>8</xdr:col>
      <xdr:colOff>9525</xdr:colOff>
      <xdr:row>28</xdr:row>
      <xdr:rowOff>57150</xdr:rowOff>
    </xdr:to>
    <xdr:sp macro="" textlink="">
      <xdr:nvSpPr>
        <xdr:cNvPr id="13" name="AutoShape 3"/>
        <xdr:cNvSpPr>
          <a:spLocks noChangeArrowheads="1"/>
        </xdr:cNvSpPr>
      </xdr:nvSpPr>
      <xdr:spPr bwMode="auto">
        <a:xfrm rot="-5400000">
          <a:off x="8448675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27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14" name="AutoShape 3"/>
        <xdr:cNvSpPr>
          <a:spLocks noChangeArrowheads="1"/>
        </xdr:cNvSpPr>
      </xdr:nvSpPr>
      <xdr:spPr bwMode="auto">
        <a:xfrm rot="-5400000">
          <a:off x="690562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5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16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7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18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9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20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21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22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23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24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2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26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27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26</xdr:row>
      <xdr:rowOff>0</xdr:rowOff>
    </xdr:from>
    <xdr:to>
      <xdr:col>6</xdr:col>
      <xdr:colOff>9525</xdr:colOff>
      <xdr:row>28</xdr:row>
      <xdr:rowOff>57150</xdr:rowOff>
    </xdr:to>
    <xdr:sp macro="" textlink="">
      <xdr:nvSpPr>
        <xdr:cNvPr id="28" name="AutoShape 3"/>
        <xdr:cNvSpPr>
          <a:spLocks noChangeArrowheads="1"/>
        </xdr:cNvSpPr>
      </xdr:nvSpPr>
      <xdr:spPr bwMode="auto">
        <a:xfrm rot="-5400000">
          <a:off x="5667375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26</xdr:row>
      <xdr:rowOff>0</xdr:rowOff>
    </xdr:from>
    <xdr:to>
      <xdr:col>7</xdr:col>
      <xdr:colOff>9525</xdr:colOff>
      <xdr:row>28</xdr:row>
      <xdr:rowOff>57150</xdr:rowOff>
    </xdr:to>
    <xdr:sp macro="" textlink="">
      <xdr:nvSpPr>
        <xdr:cNvPr id="29" name="AutoShape 3"/>
        <xdr:cNvSpPr>
          <a:spLocks noChangeArrowheads="1"/>
        </xdr:cNvSpPr>
      </xdr:nvSpPr>
      <xdr:spPr bwMode="auto">
        <a:xfrm rot="-5400000">
          <a:off x="6905625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27</xdr:row>
      <xdr:rowOff>0</xdr:rowOff>
    </xdr:from>
    <xdr:to>
      <xdr:col>6</xdr:col>
      <xdr:colOff>9525</xdr:colOff>
      <xdr:row>29</xdr:row>
      <xdr:rowOff>57150</xdr:rowOff>
    </xdr:to>
    <xdr:sp macro="" textlink="">
      <xdr:nvSpPr>
        <xdr:cNvPr id="30" name="AutoShape 3"/>
        <xdr:cNvSpPr>
          <a:spLocks noChangeArrowheads="1"/>
        </xdr:cNvSpPr>
      </xdr:nvSpPr>
      <xdr:spPr bwMode="auto">
        <a:xfrm rot="-5400000">
          <a:off x="56673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27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31" name="AutoShape 3"/>
        <xdr:cNvSpPr>
          <a:spLocks noChangeArrowheads="1"/>
        </xdr:cNvSpPr>
      </xdr:nvSpPr>
      <xdr:spPr bwMode="auto">
        <a:xfrm rot="-5400000">
          <a:off x="690562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28</xdr:row>
      <xdr:rowOff>0</xdr:rowOff>
    </xdr:from>
    <xdr:to>
      <xdr:col>6</xdr:col>
      <xdr:colOff>9525</xdr:colOff>
      <xdr:row>30</xdr:row>
      <xdr:rowOff>57150</xdr:rowOff>
    </xdr:to>
    <xdr:sp macro="" textlink="">
      <xdr:nvSpPr>
        <xdr:cNvPr id="32" name="AutoShape 3"/>
        <xdr:cNvSpPr>
          <a:spLocks noChangeArrowheads="1"/>
        </xdr:cNvSpPr>
      </xdr:nvSpPr>
      <xdr:spPr bwMode="auto">
        <a:xfrm rot="-5400000">
          <a:off x="56673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33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32</xdr:row>
      <xdr:rowOff>0</xdr:rowOff>
    </xdr:from>
    <xdr:to>
      <xdr:col>5</xdr:col>
      <xdr:colOff>9525</xdr:colOff>
      <xdr:row>34</xdr:row>
      <xdr:rowOff>57150</xdr:rowOff>
    </xdr:to>
    <xdr:sp macro="" textlink="">
      <xdr:nvSpPr>
        <xdr:cNvPr id="34" name="AutoShape 3"/>
        <xdr:cNvSpPr>
          <a:spLocks noChangeArrowheads="1"/>
        </xdr:cNvSpPr>
      </xdr:nvSpPr>
      <xdr:spPr bwMode="auto">
        <a:xfrm rot="-5400000">
          <a:off x="401955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32</xdr:row>
      <xdr:rowOff>0</xdr:rowOff>
    </xdr:from>
    <xdr:to>
      <xdr:col>6</xdr:col>
      <xdr:colOff>9525</xdr:colOff>
      <xdr:row>34</xdr:row>
      <xdr:rowOff>57150</xdr:rowOff>
    </xdr:to>
    <xdr:sp macro="" textlink="">
      <xdr:nvSpPr>
        <xdr:cNvPr id="35" name="AutoShape 3"/>
        <xdr:cNvSpPr>
          <a:spLocks noChangeArrowheads="1"/>
        </xdr:cNvSpPr>
      </xdr:nvSpPr>
      <xdr:spPr bwMode="auto">
        <a:xfrm rot="-5400000">
          <a:off x="56483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32</xdr:row>
      <xdr:rowOff>0</xdr:rowOff>
    </xdr:from>
    <xdr:to>
      <xdr:col>5</xdr:col>
      <xdr:colOff>9525</xdr:colOff>
      <xdr:row>34</xdr:row>
      <xdr:rowOff>57150</xdr:rowOff>
    </xdr:to>
    <xdr:sp macro="" textlink="">
      <xdr:nvSpPr>
        <xdr:cNvPr id="36" name="AutoShape 3"/>
        <xdr:cNvSpPr>
          <a:spLocks noChangeArrowheads="1"/>
        </xdr:cNvSpPr>
      </xdr:nvSpPr>
      <xdr:spPr bwMode="auto">
        <a:xfrm rot="-5400000">
          <a:off x="401955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33</xdr:row>
      <xdr:rowOff>0</xdr:rowOff>
    </xdr:from>
    <xdr:to>
      <xdr:col>5</xdr:col>
      <xdr:colOff>9525</xdr:colOff>
      <xdr:row>35</xdr:row>
      <xdr:rowOff>57150</xdr:rowOff>
    </xdr:to>
    <xdr:sp macro="" textlink="">
      <xdr:nvSpPr>
        <xdr:cNvPr id="37" name="AutoShape 3"/>
        <xdr:cNvSpPr>
          <a:spLocks noChangeArrowheads="1"/>
        </xdr:cNvSpPr>
      </xdr:nvSpPr>
      <xdr:spPr bwMode="auto">
        <a:xfrm rot="-5400000">
          <a:off x="403860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33</xdr:row>
      <xdr:rowOff>0</xdr:rowOff>
    </xdr:from>
    <xdr:to>
      <xdr:col>6</xdr:col>
      <xdr:colOff>9525</xdr:colOff>
      <xdr:row>35</xdr:row>
      <xdr:rowOff>57150</xdr:rowOff>
    </xdr:to>
    <xdr:sp macro="" textlink="">
      <xdr:nvSpPr>
        <xdr:cNvPr id="38" name="AutoShape 3"/>
        <xdr:cNvSpPr>
          <a:spLocks noChangeArrowheads="1"/>
        </xdr:cNvSpPr>
      </xdr:nvSpPr>
      <xdr:spPr bwMode="auto">
        <a:xfrm rot="-5400000">
          <a:off x="56673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33</xdr:row>
      <xdr:rowOff>0</xdr:rowOff>
    </xdr:from>
    <xdr:to>
      <xdr:col>5</xdr:col>
      <xdr:colOff>9525</xdr:colOff>
      <xdr:row>35</xdr:row>
      <xdr:rowOff>57150</xdr:rowOff>
    </xdr:to>
    <xdr:sp macro="" textlink="">
      <xdr:nvSpPr>
        <xdr:cNvPr id="39" name="AutoShape 3"/>
        <xdr:cNvSpPr>
          <a:spLocks noChangeArrowheads="1"/>
        </xdr:cNvSpPr>
      </xdr:nvSpPr>
      <xdr:spPr bwMode="auto">
        <a:xfrm rot="-5400000">
          <a:off x="403860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5</xdr:col>
      <xdr:colOff>9525</xdr:colOff>
      <xdr:row>36</xdr:row>
      <xdr:rowOff>57150</xdr:rowOff>
    </xdr:to>
    <xdr:sp macro="" textlink="">
      <xdr:nvSpPr>
        <xdr:cNvPr id="40" name="AutoShape 3"/>
        <xdr:cNvSpPr>
          <a:spLocks noChangeArrowheads="1"/>
        </xdr:cNvSpPr>
      </xdr:nvSpPr>
      <xdr:spPr bwMode="auto">
        <a:xfrm rot="-5400000">
          <a:off x="403860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34</xdr:row>
      <xdr:rowOff>0</xdr:rowOff>
    </xdr:from>
    <xdr:to>
      <xdr:col>6</xdr:col>
      <xdr:colOff>9525</xdr:colOff>
      <xdr:row>36</xdr:row>
      <xdr:rowOff>57150</xdr:rowOff>
    </xdr:to>
    <xdr:sp macro="" textlink="">
      <xdr:nvSpPr>
        <xdr:cNvPr id="41" name="AutoShape 3"/>
        <xdr:cNvSpPr>
          <a:spLocks noChangeArrowheads="1"/>
        </xdr:cNvSpPr>
      </xdr:nvSpPr>
      <xdr:spPr bwMode="auto">
        <a:xfrm rot="-5400000">
          <a:off x="56673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5</xdr:col>
      <xdr:colOff>9525</xdr:colOff>
      <xdr:row>36</xdr:row>
      <xdr:rowOff>57150</xdr:rowOff>
    </xdr:to>
    <xdr:sp macro="" textlink="">
      <xdr:nvSpPr>
        <xdr:cNvPr id="42" name="AutoShape 3"/>
        <xdr:cNvSpPr>
          <a:spLocks noChangeArrowheads="1"/>
        </xdr:cNvSpPr>
      </xdr:nvSpPr>
      <xdr:spPr bwMode="auto">
        <a:xfrm rot="-5400000">
          <a:off x="403860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35</xdr:row>
      <xdr:rowOff>0</xdr:rowOff>
    </xdr:from>
    <xdr:to>
      <xdr:col>5</xdr:col>
      <xdr:colOff>9525</xdr:colOff>
      <xdr:row>37</xdr:row>
      <xdr:rowOff>57150</xdr:rowOff>
    </xdr:to>
    <xdr:sp macro="" textlink="">
      <xdr:nvSpPr>
        <xdr:cNvPr id="43" name="AutoShape 3"/>
        <xdr:cNvSpPr>
          <a:spLocks noChangeArrowheads="1"/>
        </xdr:cNvSpPr>
      </xdr:nvSpPr>
      <xdr:spPr bwMode="auto">
        <a:xfrm rot="-5400000">
          <a:off x="403383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9525</xdr:colOff>
      <xdr:row>37</xdr:row>
      <xdr:rowOff>57150</xdr:rowOff>
    </xdr:to>
    <xdr:sp macro="" textlink="">
      <xdr:nvSpPr>
        <xdr:cNvPr id="44" name="AutoShape 3"/>
        <xdr:cNvSpPr>
          <a:spLocks noChangeArrowheads="1"/>
        </xdr:cNvSpPr>
      </xdr:nvSpPr>
      <xdr:spPr bwMode="auto">
        <a:xfrm rot="-5400000">
          <a:off x="56626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35</xdr:row>
      <xdr:rowOff>0</xdr:rowOff>
    </xdr:from>
    <xdr:to>
      <xdr:col>5</xdr:col>
      <xdr:colOff>9525</xdr:colOff>
      <xdr:row>37</xdr:row>
      <xdr:rowOff>57150</xdr:rowOff>
    </xdr:to>
    <xdr:sp macro="" textlink="">
      <xdr:nvSpPr>
        <xdr:cNvPr id="45" name="AutoShape 3"/>
        <xdr:cNvSpPr>
          <a:spLocks noChangeArrowheads="1"/>
        </xdr:cNvSpPr>
      </xdr:nvSpPr>
      <xdr:spPr bwMode="auto">
        <a:xfrm rot="-5400000">
          <a:off x="403383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36</xdr:row>
      <xdr:rowOff>0</xdr:rowOff>
    </xdr:from>
    <xdr:to>
      <xdr:col>5</xdr:col>
      <xdr:colOff>9525</xdr:colOff>
      <xdr:row>38</xdr:row>
      <xdr:rowOff>57150</xdr:rowOff>
    </xdr:to>
    <xdr:sp macro="" textlink="">
      <xdr:nvSpPr>
        <xdr:cNvPr id="46" name="AutoShape 3"/>
        <xdr:cNvSpPr>
          <a:spLocks noChangeArrowheads="1"/>
        </xdr:cNvSpPr>
      </xdr:nvSpPr>
      <xdr:spPr bwMode="auto">
        <a:xfrm rot="-5400000">
          <a:off x="402907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9525</xdr:colOff>
      <xdr:row>38</xdr:row>
      <xdr:rowOff>57150</xdr:rowOff>
    </xdr:to>
    <xdr:sp macro="" textlink="">
      <xdr:nvSpPr>
        <xdr:cNvPr id="47" name="AutoShape 3"/>
        <xdr:cNvSpPr>
          <a:spLocks noChangeArrowheads="1"/>
        </xdr:cNvSpPr>
      </xdr:nvSpPr>
      <xdr:spPr bwMode="auto">
        <a:xfrm rot="-5400000">
          <a:off x="56578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36</xdr:row>
      <xdr:rowOff>0</xdr:rowOff>
    </xdr:from>
    <xdr:to>
      <xdr:col>5</xdr:col>
      <xdr:colOff>9525</xdr:colOff>
      <xdr:row>38</xdr:row>
      <xdr:rowOff>57150</xdr:rowOff>
    </xdr:to>
    <xdr:sp macro="" textlink="">
      <xdr:nvSpPr>
        <xdr:cNvPr id="48" name="AutoShape 3"/>
        <xdr:cNvSpPr>
          <a:spLocks noChangeArrowheads="1"/>
        </xdr:cNvSpPr>
      </xdr:nvSpPr>
      <xdr:spPr bwMode="auto">
        <a:xfrm rot="-5400000">
          <a:off x="402907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37</xdr:row>
      <xdr:rowOff>0</xdr:rowOff>
    </xdr:from>
    <xdr:to>
      <xdr:col>5</xdr:col>
      <xdr:colOff>9525</xdr:colOff>
      <xdr:row>39</xdr:row>
      <xdr:rowOff>57150</xdr:rowOff>
    </xdr:to>
    <xdr:sp macro="" textlink="">
      <xdr:nvSpPr>
        <xdr:cNvPr id="49" name="AutoShape 3"/>
        <xdr:cNvSpPr>
          <a:spLocks noChangeArrowheads="1"/>
        </xdr:cNvSpPr>
      </xdr:nvSpPr>
      <xdr:spPr bwMode="auto">
        <a:xfrm rot="-5400000">
          <a:off x="403383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37</xdr:row>
      <xdr:rowOff>0</xdr:rowOff>
    </xdr:from>
    <xdr:to>
      <xdr:col>6</xdr:col>
      <xdr:colOff>9525</xdr:colOff>
      <xdr:row>39</xdr:row>
      <xdr:rowOff>57150</xdr:rowOff>
    </xdr:to>
    <xdr:sp macro="" textlink="">
      <xdr:nvSpPr>
        <xdr:cNvPr id="50" name="AutoShape 3"/>
        <xdr:cNvSpPr>
          <a:spLocks noChangeArrowheads="1"/>
        </xdr:cNvSpPr>
      </xdr:nvSpPr>
      <xdr:spPr bwMode="auto">
        <a:xfrm rot="-5400000">
          <a:off x="56626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37</xdr:row>
      <xdr:rowOff>0</xdr:rowOff>
    </xdr:from>
    <xdr:to>
      <xdr:col>5</xdr:col>
      <xdr:colOff>9525</xdr:colOff>
      <xdr:row>39</xdr:row>
      <xdr:rowOff>57150</xdr:rowOff>
    </xdr:to>
    <xdr:sp macro="" textlink="">
      <xdr:nvSpPr>
        <xdr:cNvPr id="51" name="AutoShape 3"/>
        <xdr:cNvSpPr>
          <a:spLocks noChangeArrowheads="1"/>
        </xdr:cNvSpPr>
      </xdr:nvSpPr>
      <xdr:spPr bwMode="auto">
        <a:xfrm rot="-5400000">
          <a:off x="403383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32</xdr:row>
      <xdr:rowOff>0</xdr:rowOff>
    </xdr:from>
    <xdr:to>
      <xdr:col>6</xdr:col>
      <xdr:colOff>9525</xdr:colOff>
      <xdr:row>34</xdr:row>
      <xdr:rowOff>57150</xdr:rowOff>
    </xdr:to>
    <xdr:sp macro="" textlink="">
      <xdr:nvSpPr>
        <xdr:cNvPr id="52" name="AutoShape 3"/>
        <xdr:cNvSpPr>
          <a:spLocks noChangeArrowheads="1"/>
        </xdr:cNvSpPr>
      </xdr:nvSpPr>
      <xdr:spPr bwMode="auto">
        <a:xfrm rot="-5400000">
          <a:off x="56483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53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32</xdr:row>
      <xdr:rowOff>0</xdr:rowOff>
    </xdr:from>
    <xdr:to>
      <xdr:col>6</xdr:col>
      <xdr:colOff>9525</xdr:colOff>
      <xdr:row>34</xdr:row>
      <xdr:rowOff>57150</xdr:rowOff>
    </xdr:to>
    <xdr:sp macro="" textlink="">
      <xdr:nvSpPr>
        <xdr:cNvPr id="54" name="AutoShape 3"/>
        <xdr:cNvSpPr>
          <a:spLocks noChangeArrowheads="1"/>
        </xdr:cNvSpPr>
      </xdr:nvSpPr>
      <xdr:spPr bwMode="auto">
        <a:xfrm rot="-5400000">
          <a:off x="56483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33</xdr:row>
      <xdr:rowOff>0</xdr:rowOff>
    </xdr:from>
    <xdr:to>
      <xdr:col>6</xdr:col>
      <xdr:colOff>9525</xdr:colOff>
      <xdr:row>35</xdr:row>
      <xdr:rowOff>57150</xdr:rowOff>
    </xdr:to>
    <xdr:sp macro="" textlink="">
      <xdr:nvSpPr>
        <xdr:cNvPr id="55" name="AutoShape 3"/>
        <xdr:cNvSpPr>
          <a:spLocks noChangeArrowheads="1"/>
        </xdr:cNvSpPr>
      </xdr:nvSpPr>
      <xdr:spPr bwMode="auto">
        <a:xfrm rot="-5400000">
          <a:off x="56673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56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33</xdr:row>
      <xdr:rowOff>0</xdr:rowOff>
    </xdr:from>
    <xdr:to>
      <xdr:col>6</xdr:col>
      <xdr:colOff>9525</xdr:colOff>
      <xdr:row>35</xdr:row>
      <xdr:rowOff>57150</xdr:rowOff>
    </xdr:to>
    <xdr:sp macro="" textlink="">
      <xdr:nvSpPr>
        <xdr:cNvPr id="57" name="AutoShape 3"/>
        <xdr:cNvSpPr>
          <a:spLocks noChangeArrowheads="1"/>
        </xdr:cNvSpPr>
      </xdr:nvSpPr>
      <xdr:spPr bwMode="auto">
        <a:xfrm rot="-5400000">
          <a:off x="56673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34</xdr:row>
      <xdr:rowOff>0</xdr:rowOff>
    </xdr:from>
    <xdr:to>
      <xdr:col>6</xdr:col>
      <xdr:colOff>9525</xdr:colOff>
      <xdr:row>36</xdr:row>
      <xdr:rowOff>57150</xdr:rowOff>
    </xdr:to>
    <xdr:sp macro="" textlink="">
      <xdr:nvSpPr>
        <xdr:cNvPr id="58" name="AutoShape 3"/>
        <xdr:cNvSpPr>
          <a:spLocks noChangeArrowheads="1"/>
        </xdr:cNvSpPr>
      </xdr:nvSpPr>
      <xdr:spPr bwMode="auto">
        <a:xfrm rot="-5400000">
          <a:off x="56673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59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34</xdr:row>
      <xdr:rowOff>0</xdr:rowOff>
    </xdr:from>
    <xdr:to>
      <xdr:col>6</xdr:col>
      <xdr:colOff>9525</xdr:colOff>
      <xdr:row>36</xdr:row>
      <xdr:rowOff>57150</xdr:rowOff>
    </xdr:to>
    <xdr:sp macro="" textlink="">
      <xdr:nvSpPr>
        <xdr:cNvPr id="60" name="AutoShape 3"/>
        <xdr:cNvSpPr>
          <a:spLocks noChangeArrowheads="1"/>
        </xdr:cNvSpPr>
      </xdr:nvSpPr>
      <xdr:spPr bwMode="auto">
        <a:xfrm rot="-5400000">
          <a:off x="56673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9525</xdr:colOff>
      <xdr:row>37</xdr:row>
      <xdr:rowOff>57150</xdr:rowOff>
    </xdr:to>
    <xdr:sp macro="" textlink="">
      <xdr:nvSpPr>
        <xdr:cNvPr id="61" name="AutoShape 3"/>
        <xdr:cNvSpPr>
          <a:spLocks noChangeArrowheads="1"/>
        </xdr:cNvSpPr>
      </xdr:nvSpPr>
      <xdr:spPr bwMode="auto">
        <a:xfrm rot="-5400000">
          <a:off x="56626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62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9525</xdr:colOff>
      <xdr:row>37</xdr:row>
      <xdr:rowOff>57150</xdr:rowOff>
    </xdr:to>
    <xdr:sp macro="" textlink="">
      <xdr:nvSpPr>
        <xdr:cNvPr id="63" name="AutoShape 3"/>
        <xdr:cNvSpPr>
          <a:spLocks noChangeArrowheads="1"/>
        </xdr:cNvSpPr>
      </xdr:nvSpPr>
      <xdr:spPr bwMode="auto">
        <a:xfrm rot="-5400000">
          <a:off x="56626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9525</xdr:colOff>
      <xdr:row>38</xdr:row>
      <xdr:rowOff>57150</xdr:rowOff>
    </xdr:to>
    <xdr:sp macro="" textlink="">
      <xdr:nvSpPr>
        <xdr:cNvPr id="64" name="AutoShape 3"/>
        <xdr:cNvSpPr>
          <a:spLocks noChangeArrowheads="1"/>
        </xdr:cNvSpPr>
      </xdr:nvSpPr>
      <xdr:spPr bwMode="auto">
        <a:xfrm rot="-5400000">
          <a:off x="56578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65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9525</xdr:colOff>
      <xdr:row>38</xdr:row>
      <xdr:rowOff>57150</xdr:rowOff>
    </xdr:to>
    <xdr:sp macro="" textlink="">
      <xdr:nvSpPr>
        <xdr:cNvPr id="66" name="AutoShape 3"/>
        <xdr:cNvSpPr>
          <a:spLocks noChangeArrowheads="1"/>
        </xdr:cNvSpPr>
      </xdr:nvSpPr>
      <xdr:spPr bwMode="auto">
        <a:xfrm rot="-5400000">
          <a:off x="56578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37</xdr:row>
      <xdr:rowOff>0</xdr:rowOff>
    </xdr:from>
    <xdr:to>
      <xdr:col>6</xdr:col>
      <xdr:colOff>9525</xdr:colOff>
      <xdr:row>39</xdr:row>
      <xdr:rowOff>57150</xdr:rowOff>
    </xdr:to>
    <xdr:sp macro="" textlink="">
      <xdr:nvSpPr>
        <xdr:cNvPr id="67" name="AutoShape 3"/>
        <xdr:cNvSpPr>
          <a:spLocks noChangeArrowheads="1"/>
        </xdr:cNvSpPr>
      </xdr:nvSpPr>
      <xdr:spPr bwMode="auto">
        <a:xfrm rot="-5400000">
          <a:off x="56626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68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37</xdr:row>
      <xdr:rowOff>0</xdr:rowOff>
    </xdr:from>
    <xdr:to>
      <xdr:col>6</xdr:col>
      <xdr:colOff>9525</xdr:colOff>
      <xdr:row>39</xdr:row>
      <xdr:rowOff>57150</xdr:rowOff>
    </xdr:to>
    <xdr:sp macro="" textlink="">
      <xdr:nvSpPr>
        <xdr:cNvPr id="69" name="AutoShape 3"/>
        <xdr:cNvSpPr>
          <a:spLocks noChangeArrowheads="1"/>
        </xdr:cNvSpPr>
      </xdr:nvSpPr>
      <xdr:spPr bwMode="auto">
        <a:xfrm rot="-5400000">
          <a:off x="56626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26</xdr:row>
      <xdr:rowOff>0</xdr:rowOff>
    </xdr:from>
    <xdr:to>
      <xdr:col>5</xdr:col>
      <xdr:colOff>9525</xdr:colOff>
      <xdr:row>28</xdr:row>
      <xdr:rowOff>57150</xdr:rowOff>
    </xdr:to>
    <xdr:sp macro="" textlink="">
      <xdr:nvSpPr>
        <xdr:cNvPr id="70" name="AutoShape 3"/>
        <xdr:cNvSpPr>
          <a:spLocks noChangeArrowheads="1"/>
        </xdr:cNvSpPr>
      </xdr:nvSpPr>
      <xdr:spPr bwMode="auto">
        <a:xfrm rot="-5400000">
          <a:off x="4038600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26</xdr:row>
      <xdr:rowOff>0</xdr:rowOff>
    </xdr:from>
    <xdr:to>
      <xdr:col>6</xdr:col>
      <xdr:colOff>9525</xdr:colOff>
      <xdr:row>28</xdr:row>
      <xdr:rowOff>57150</xdr:rowOff>
    </xdr:to>
    <xdr:sp macro="" textlink="">
      <xdr:nvSpPr>
        <xdr:cNvPr id="71" name="AutoShape 3"/>
        <xdr:cNvSpPr>
          <a:spLocks noChangeArrowheads="1"/>
        </xdr:cNvSpPr>
      </xdr:nvSpPr>
      <xdr:spPr bwMode="auto">
        <a:xfrm rot="-5400000">
          <a:off x="5667375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26</xdr:row>
      <xdr:rowOff>0</xdr:rowOff>
    </xdr:from>
    <xdr:to>
      <xdr:col>5</xdr:col>
      <xdr:colOff>9525</xdr:colOff>
      <xdr:row>28</xdr:row>
      <xdr:rowOff>57150</xdr:rowOff>
    </xdr:to>
    <xdr:sp macro="" textlink="">
      <xdr:nvSpPr>
        <xdr:cNvPr id="72" name="AutoShape 3"/>
        <xdr:cNvSpPr>
          <a:spLocks noChangeArrowheads="1"/>
        </xdr:cNvSpPr>
      </xdr:nvSpPr>
      <xdr:spPr bwMode="auto">
        <a:xfrm rot="-5400000">
          <a:off x="4038600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27</xdr:row>
      <xdr:rowOff>0</xdr:rowOff>
    </xdr:from>
    <xdr:to>
      <xdr:col>5</xdr:col>
      <xdr:colOff>9525</xdr:colOff>
      <xdr:row>29</xdr:row>
      <xdr:rowOff>57150</xdr:rowOff>
    </xdr:to>
    <xdr:sp macro="" textlink="">
      <xdr:nvSpPr>
        <xdr:cNvPr id="73" name="AutoShape 3"/>
        <xdr:cNvSpPr>
          <a:spLocks noChangeArrowheads="1"/>
        </xdr:cNvSpPr>
      </xdr:nvSpPr>
      <xdr:spPr bwMode="auto">
        <a:xfrm rot="-5400000">
          <a:off x="403860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27</xdr:row>
      <xdr:rowOff>0</xdr:rowOff>
    </xdr:from>
    <xdr:to>
      <xdr:col>6</xdr:col>
      <xdr:colOff>9525</xdr:colOff>
      <xdr:row>29</xdr:row>
      <xdr:rowOff>57150</xdr:rowOff>
    </xdr:to>
    <xdr:sp macro="" textlink="">
      <xdr:nvSpPr>
        <xdr:cNvPr id="74" name="AutoShape 3"/>
        <xdr:cNvSpPr>
          <a:spLocks noChangeArrowheads="1"/>
        </xdr:cNvSpPr>
      </xdr:nvSpPr>
      <xdr:spPr bwMode="auto">
        <a:xfrm rot="-5400000">
          <a:off x="56673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27</xdr:row>
      <xdr:rowOff>0</xdr:rowOff>
    </xdr:from>
    <xdr:to>
      <xdr:col>5</xdr:col>
      <xdr:colOff>9525</xdr:colOff>
      <xdr:row>29</xdr:row>
      <xdr:rowOff>57150</xdr:rowOff>
    </xdr:to>
    <xdr:sp macro="" textlink="">
      <xdr:nvSpPr>
        <xdr:cNvPr id="75" name="AutoShape 3"/>
        <xdr:cNvSpPr>
          <a:spLocks noChangeArrowheads="1"/>
        </xdr:cNvSpPr>
      </xdr:nvSpPr>
      <xdr:spPr bwMode="auto">
        <a:xfrm rot="-5400000">
          <a:off x="403860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28</xdr:row>
      <xdr:rowOff>0</xdr:rowOff>
    </xdr:from>
    <xdr:to>
      <xdr:col>5</xdr:col>
      <xdr:colOff>9525</xdr:colOff>
      <xdr:row>30</xdr:row>
      <xdr:rowOff>57150</xdr:rowOff>
    </xdr:to>
    <xdr:sp macro="" textlink="">
      <xdr:nvSpPr>
        <xdr:cNvPr id="76" name="AutoShape 3"/>
        <xdr:cNvSpPr>
          <a:spLocks noChangeArrowheads="1"/>
        </xdr:cNvSpPr>
      </xdr:nvSpPr>
      <xdr:spPr bwMode="auto">
        <a:xfrm rot="-5400000">
          <a:off x="403860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28</xdr:row>
      <xdr:rowOff>0</xdr:rowOff>
    </xdr:from>
    <xdr:to>
      <xdr:col>6</xdr:col>
      <xdr:colOff>9525</xdr:colOff>
      <xdr:row>30</xdr:row>
      <xdr:rowOff>57150</xdr:rowOff>
    </xdr:to>
    <xdr:sp macro="" textlink="">
      <xdr:nvSpPr>
        <xdr:cNvPr id="77" name="AutoShape 3"/>
        <xdr:cNvSpPr>
          <a:spLocks noChangeArrowheads="1"/>
        </xdr:cNvSpPr>
      </xdr:nvSpPr>
      <xdr:spPr bwMode="auto">
        <a:xfrm rot="-5400000">
          <a:off x="56673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28</xdr:row>
      <xdr:rowOff>0</xdr:rowOff>
    </xdr:from>
    <xdr:to>
      <xdr:col>5</xdr:col>
      <xdr:colOff>9525</xdr:colOff>
      <xdr:row>30</xdr:row>
      <xdr:rowOff>57150</xdr:rowOff>
    </xdr:to>
    <xdr:sp macro="" textlink="">
      <xdr:nvSpPr>
        <xdr:cNvPr id="78" name="AutoShape 3"/>
        <xdr:cNvSpPr>
          <a:spLocks noChangeArrowheads="1"/>
        </xdr:cNvSpPr>
      </xdr:nvSpPr>
      <xdr:spPr bwMode="auto">
        <a:xfrm rot="-5400000">
          <a:off x="403860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27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79" name="AutoShape 3"/>
        <xdr:cNvSpPr>
          <a:spLocks noChangeArrowheads="1"/>
        </xdr:cNvSpPr>
      </xdr:nvSpPr>
      <xdr:spPr bwMode="auto">
        <a:xfrm rot="-5400000">
          <a:off x="690562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27</xdr:row>
      <xdr:rowOff>0</xdr:rowOff>
    </xdr:from>
    <xdr:to>
      <xdr:col>6</xdr:col>
      <xdr:colOff>9525</xdr:colOff>
      <xdr:row>29</xdr:row>
      <xdr:rowOff>57150</xdr:rowOff>
    </xdr:to>
    <xdr:sp macro="" textlink="">
      <xdr:nvSpPr>
        <xdr:cNvPr id="80" name="AutoShape 3"/>
        <xdr:cNvSpPr>
          <a:spLocks noChangeArrowheads="1"/>
        </xdr:cNvSpPr>
      </xdr:nvSpPr>
      <xdr:spPr bwMode="auto">
        <a:xfrm rot="-5400000">
          <a:off x="56673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27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81" name="AutoShape 3"/>
        <xdr:cNvSpPr>
          <a:spLocks noChangeArrowheads="1"/>
        </xdr:cNvSpPr>
      </xdr:nvSpPr>
      <xdr:spPr bwMode="auto">
        <a:xfrm rot="-5400000">
          <a:off x="690562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27</xdr:row>
      <xdr:rowOff>0</xdr:rowOff>
    </xdr:from>
    <xdr:to>
      <xdr:col>6</xdr:col>
      <xdr:colOff>9525</xdr:colOff>
      <xdr:row>29</xdr:row>
      <xdr:rowOff>57150</xdr:rowOff>
    </xdr:to>
    <xdr:sp macro="" textlink="">
      <xdr:nvSpPr>
        <xdr:cNvPr id="82" name="AutoShape 3"/>
        <xdr:cNvSpPr>
          <a:spLocks noChangeArrowheads="1"/>
        </xdr:cNvSpPr>
      </xdr:nvSpPr>
      <xdr:spPr bwMode="auto">
        <a:xfrm rot="-5400000">
          <a:off x="56673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83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28</xdr:row>
      <xdr:rowOff>0</xdr:rowOff>
    </xdr:from>
    <xdr:to>
      <xdr:col>6</xdr:col>
      <xdr:colOff>9525</xdr:colOff>
      <xdr:row>30</xdr:row>
      <xdr:rowOff>57150</xdr:rowOff>
    </xdr:to>
    <xdr:sp macro="" textlink="">
      <xdr:nvSpPr>
        <xdr:cNvPr id="84" name="AutoShape 3"/>
        <xdr:cNvSpPr>
          <a:spLocks noChangeArrowheads="1"/>
        </xdr:cNvSpPr>
      </xdr:nvSpPr>
      <xdr:spPr bwMode="auto">
        <a:xfrm rot="-5400000">
          <a:off x="56673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85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28</xdr:row>
      <xdr:rowOff>0</xdr:rowOff>
    </xdr:from>
    <xdr:to>
      <xdr:col>6</xdr:col>
      <xdr:colOff>9525</xdr:colOff>
      <xdr:row>30</xdr:row>
      <xdr:rowOff>57150</xdr:rowOff>
    </xdr:to>
    <xdr:sp macro="" textlink="">
      <xdr:nvSpPr>
        <xdr:cNvPr id="86" name="AutoShape 3"/>
        <xdr:cNvSpPr>
          <a:spLocks noChangeArrowheads="1"/>
        </xdr:cNvSpPr>
      </xdr:nvSpPr>
      <xdr:spPr bwMode="auto">
        <a:xfrm rot="-5400000">
          <a:off x="56673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87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32</xdr:row>
      <xdr:rowOff>0</xdr:rowOff>
    </xdr:from>
    <xdr:to>
      <xdr:col>6</xdr:col>
      <xdr:colOff>9525</xdr:colOff>
      <xdr:row>34</xdr:row>
      <xdr:rowOff>57150</xdr:rowOff>
    </xdr:to>
    <xdr:sp macro="" textlink="">
      <xdr:nvSpPr>
        <xdr:cNvPr id="88" name="AutoShape 3"/>
        <xdr:cNvSpPr>
          <a:spLocks noChangeArrowheads="1"/>
        </xdr:cNvSpPr>
      </xdr:nvSpPr>
      <xdr:spPr bwMode="auto">
        <a:xfrm rot="-5400000">
          <a:off x="56483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89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32</xdr:row>
      <xdr:rowOff>0</xdr:rowOff>
    </xdr:from>
    <xdr:to>
      <xdr:col>6</xdr:col>
      <xdr:colOff>9525</xdr:colOff>
      <xdr:row>34</xdr:row>
      <xdr:rowOff>57150</xdr:rowOff>
    </xdr:to>
    <xdr:sp macro="" textlink="">
      <xdr:nvSpPr>
        <xdr:cNvPr id="90" name="AutoShape 3"/>
        <xdr:cNvSpPr>
          <a:spLocks noChangeArrowheads="1"/>
        </xdr:cNvSpPr>
      </xdr:nvSpPr>
      <xdr:spPr bwMode="auto">
        <a:xfrm rot="-5400000">
          <a:off x="56483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91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33</xdr:row>
      <xdr:rowOff>0</xdr:rowOff>
    </xdr:from>
    <xdr:to>
      <xdr:col>6</xdr:col>
      <xdr:colOff>9525</xdr:colOff>
      <xdr:row>35</xdr:row>
      <xdr:rowOff>57150</xdr:rowOff>
    </xdr:to>
    <xdr:sp macro="" textlink="">
      <xdr:nvSpPr>
        <xdr:cNvPr id="92" name="AutoShape 3"/>
        <xdr:cNvSpPr>
          <a:spLocks noChangeArrowheads="1"/>
        </xdr:cNvSpPr>
      </xdr:nvSpPr>
      <xdr:spPr bwMode="auto">
        <a:xfrm rot="-5400000">
          <a:off x="56673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93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33</xdr:row>
      <xdr:rowOff>0</xdr:rowOff>
    </xdr:from>
    <xdr:to>
      <xdr:col>6</xdr:col>
      <xdr:colOff>9525</xdr:colOff>
      <xdr:row>35</xdr:row>
      <xdr:rowOff>57150</xdr:rowOff>
    </xdr:to>
    <xdr:sp macro="" textlink="">
      <xdr:nvSpPr>
        <xdr:cNvPr id="94" name="AutoShape 3"/>
        <xdr:cNvSpPr>
          <a:spLocks noChangeArrowheads="1"/>
        </xdr:cNvSpPr>
      </xdr:nvSpPr>
      <xdr:spPr bwMode="auto">
        <a:xfrm rot="-5400000">
          <a:off x="56673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95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34</xdr:row>
      <xdr:rowOff>0</xdr:rowOff>
    </xdr:from>
    <xdr:to>
      <xdr:col>6</xdr:col>
      <xdr:colOff>9525</xdr:colOff>
      <xdr:row>36</xdr:row>
      <xdr:rowOff>57150</xdr:rowOff>
    </xdr:to>
    <xdr:sp macro="" textlink="">
      <xdr:nvSpPr>
        <xdr:cNvPr id="96" name="AutoShape 3"/>
        <xdr:cNvSpPr>
          <a:spLocks noChangeArrowheads="1"/>
        </xdr:cNvSpPr>
      </xdr:nvSpPr>
      <xdr:spPr bwMode="auto">
        <a:xfrm rot="-5400000">
          <a:off x="56673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97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34</xdr:row>
      <xdr:rowOff>0</xdr:rowOff>
    </xdr:from>
    <xdr:to>
      <xdr:col>6</xdr:col>
      <xdr:colOff>9525</xdr:colOff>
      <xdr:row>36</xdr:row>
      <xdr:rowOff>57150</xdr:rowOff>
    </xdr:to>
    <xdr:sp macro="" textlink="">
      <xdr:nvSpPr>
        <xdr:cNvPr id="98" name="AutoShape 3"/>
        <xdr:cNvSpPr>
          <a:spLocks noChangeArrowheads="1"/>
        </xdr:cNvSpPr>
      </xdr:nvSpPr>
      <xdr:spPr bwMode="auto">
        <a:xfrm rot="-5400000">
          <a:off x="56673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99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9525</xdr:colOff>
      <xdr:row>37</xdr:row>
      <xdr:rowOff>57150</xdr:rowOff>
    </xdr:to>
    <xdr:sp macro="" textlink="">
      <xdr:nvSpPr>
        <xdr:cNvPr id="100" name="AutoShape 3"/>
        <xdr:cNvSpPr>
          <a:spLocks noChangeArrowheads="1"/>
        </xdr:cNvSpPr>
      </xdr:nvSpPr>
      <xdr:spPr bwMode="auto">
        <a:xfrm rot="-5400000">
          <a:off x="56626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101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9525</xdr:colOff>
      <xdr:row>37</xdr:row>
      <xdr:rowOff>57150</xdr:rowOff>
    </xdr:to>
    <xdr:sp macro="" textlink="">
      <xdr:nvSpPr>
        <xdr:cNvPr id="102" name="AutoShape 3"/>
        <xdr:cNvSpPr>
          <a:spLocks noChangeArrowheads="1"/>
        </xdr:cNvSpPr>
      </xdr:nvSpPr>
      <xdr:spPr bwMode="auto">
        <a:xfrm rot="-5400000">
          <a:off x="56626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03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9525</xdr:colOff>
      <xdr:row>38</xdr:row>
      <xdr:rowOff>57150</xdr:rowOff>
    </xdr:to>
    <xdr:sp macro="" textlink="">
      <xdr:nvSpPr>
        <xdr:cNvPr id="104" name="AutoShape 3"/>
        <xdr:cNvSpPr>
          <a:spLocks noChangeArrowheads="1"/>
        </xdr:cNvSpPr>
      </xdr:nvSpPr>
      <xdr:spPr bwMode="auto">
        <a:xfrm rot="-5400000">
          <a:off x="56578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05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9525</xdr:colOff>
      <xdr:row>38</xdr:row>
      <xdr:rowOff>57150</xdr:rowOff>
    </xdr:to>
    <xdr:sp macro="" textlink="">
      <xdr:nvSpPr>
        <xdr:cNvPr id="106" name="AutoShape 3"/>
        <xdr:cNvSpPr>
          <a:spLocks noChangeArrowheads="1"/>
        </xdr:cNvSpPr>
      </xdr:nvSpPr>
      <xdr:spPr bwMode="auto">
        <a:xfrm rot="-5400000">
          <a:off x="56578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07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37</xdr:row>
      <xdr:rowOff>0</xdr:rowOff>
    </xdr:from>
    <xdr:to>
      <xdr:col>6</xdr:col>
      <xdr:colOff>9525</xdr:colOff>
      <xdr:row>39</xdr:row>
      <xdr:rowOff>57150</xdr:rowOff>
    </xdr:to>
    <xdr:sp macro="" textlink="">
      <xdr:nvSpPr>
        <xdr:cNvPr id="108" name="AutoShape 3"/>
        <xdr:cNvSpPr>
          <a:spLocks noChangeArrowheads="1"/>
        </xdr:cNvSpPr>
      </xdr:nvSpPr>
      <xdr:spPr bwMode="auto">
        <a:xfrm rot="-5400000">
          <a:off x="56626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09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37</xdr:row>
      <xdr:rowOff>0</xdr:rowOff>
    </xdr:from>
    <xdr:to>
      <xdr:col>6</xdr:col>
      <xdr:colOff>9525</xdr:colOff>
      <xdr:row>39</xdr:row>
      <xdr:rowOff>57150</xdr:rowOff>
    </xdr:to>
    <xdr:sp macro="" textlink="">
      <xdr:nvSpPr>
        <xdr:cNvPr id="110" name="AutoShape 3"/>
        <xdr:cNvSpPr>
          <a:spLocks noChangeArrowheads="1"/>
        </xdr:cNvSpPr>
      </xdr:nvSpPr>
      <xdr:spPr bwMode="auto">
        <a:xfrm rot="-5400000">
          <a:off x="56626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11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12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32</xdr:row>
      <xdr:rowOff>0</xdr:rowOff>
    </xdr:from>
    <xdr:to>
      <xdr:col>8</xdr:col>
      <xdr:colOff>69057</xdr:colOff>
      <xdr:row>34</xdr:row>
      <xdr:rowOff>57150</xdr:rowOff>
    </xdr:to>
    <xdr:sp macro="" textlink="">
      <xdr:nvSpPr>
        <xdr:cNvPr id="113" name="AutoShape 3"/>
        <xdr:cNvSpPr>
          <a:spLocks noChangeArrowheads="1"/>
        </xdr:cNvSpPr>
      </xdr:nvSpPr>
      <xdr:spPr bwMode="auto">
        <a:xfrm rot="-5400000">
          <a:off x="8489157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14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33</xdr:row>
      <xdr:rowOff>0</xdr:rowOff>
    </xdr:from>
    <xdr:to>
      <xdr:col>8</xdr:col>
      <xdr:colOff>69057</xdr:colOff>
      <xdr:row>35</xdr:row>
      <xdr:rowOff>57150</xdr:rowOff>
    </xdr:to>
    <xdr:sp macro="" textlink="">
      <xdr:nvSpPr>
        <xdr:cNvPr id="115" name="AutoShape 3"/>
        <xdr:cNvSpPr>
          <a:spLocks noChangeArrowheads="1"/>
        </xdr:cNvSpPr>
      </xdr:nvSpPr>
      <xdr:spPr bwMode="auto">
        <a:xfrm rot="-5400000">
          <a:off x="8508207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16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34</xdr:row>
      <xdr:rowOff>0</xdr:rowOff>
    </xdr:from>
    <xdr:to>
      <xdr:col>8</xdr:col>
      <xdr:colOff>69057</xdr:colOff>
      <xdr:row>36</xdr:row>
      <xdr:rowOff>57150</xdr:rowOff>
    </xdr:to>
    <xdr:sp macro="" textlink="">
      <xdr:nvSpPr>
        <xdr:cNvPr id="117" name="AutoShape 3"/>
        <xdr:cNvSpPr>
          <a:spLocks noChangeArrowheads="1"/>
        </xdr:cNvSpPr>
      </xdr:nvSpPr>
      <xdr:spPr bwMode="auto">
        <a:xfrm rot="-5400000">
          <a:off x="8508207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18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35</xdr:row>
      <xdr:rowOff>0</xdr:rowOff>
    </xdr:from>
    <xdr:to>
      <xdr:col>8</xdr:col>
      <xdr:colOff>69057</xdr:colOff>
      <xdr:row>37</xdr:row>
      <xdr:rowOff>57150</xdr:rowOff>
    </xdr:to>
    <xdr:sp macro="" textlink="">
      <xdr:nvSpPr>
        <xdr:cNvPr id="119" name="AutoShape 3"/>
        <xdr:cNvSpPr>
          <a:spLocks noChangeArrowheads="1"/>
        </xdr:cNvSpPr>
      </xdr:nvSpPr>
      <xdr:spPr bwMode="auto">
        <a:xfrm rot="-5400000">
          <a:off x="8503444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20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36</xdr:row>
      <xdr:rowOff>0</xdr:rowOff>
    </xdr:from>
    <xdr:to>
      <xdr:col>8</xdr:col>
      <xdr:colOff>69057</xdr:colOff>
      <xdr:row>38</xdr:row>
      <xdr:rowOff>57150</xdr:rowOff>
    </xdr:to>
    <xdr:sp macro="" textlink="">
      <xdr:nvSpPr>
        <xdr:cNvPr id="121" name="AutoShape 3"/>
        <xdr:cNvSpPr>
          <a:spLocks noChangeArrowheads="1"/>
        </xdr:cNvSpPr>
      </xdr:nvSpPr>
      <xdr:spPr bwMode="auto">
        <a:xfrm rot="-5400000">
          <a:off x="8498682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22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37</xdr:row>
      <xdr:rowOff>0</xdr:rowOff>
    </xdr:from>
    <xdr:to>
      <xdr:col>8</xdr:col>
      <xdr:colOff>69057</xdr:colOff>
      <xdr:row>39</xdr:row>
      <xdr:rowOff>57150</xdr:rowOff>
    </xdr:to>
    <xdr:sp macro="" textlink="">
      <xdr:nvSpPr>
        <xdr:cNvPr id="123" name="AutoShape 3"/>
        <xdr:cNvSpPr>
          <a:spLocks noChangeArrowheads="1"/>
        </xdr:cNvSpPr>
      </xdr:nvSpPr>
      <xdr:spPr bwMode="auto">
        <a:xfrm rot="-5400000">
          <a:off x="8503444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24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25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26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27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28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29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30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31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32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27</xdr:row>
      <xdr:rowOff>0</xdr:rowOff>
    </xdr:from>
    <xdr:to>
      <xdr:col>5</xdr:col>
      <xdr:colOff>9525</xdr:colOff>
      <xdr:row>29</xdr:row>
      <xdr:rowOff>57150</xdr:rowOff>
    </xdr:to>
    <xdr:sp macro="" textlink="">
      <xdr:nvSpPr>
        <xdr:cNvPr id="133" name="AutoShape 3"/>
        <xdr:cNvSpPr>
          <a:spLocks noChangeArrowheads="1"/>
        </xdr:cNvSpPr>
      </xdr:nvSpPr>
      <xdr:spPr bwMode="auto">
        <a:xfrm rot="-5400000">
          <a:off x="403860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27</xdr:row>
      <xdr:rowOff>0</xdr:rowOff>
    </xdr:from>
    <xdr:to>
      <xdr:col>5</xdr:col>
      <xdr:colOff>9525</xdr:colOff>
      <xdr:row>29</xdr:row>
      <xdr:rowOff>57150</xdr:rowOff>
    </xdr:to>
    <xdr:sp macro="" textlink="">
      <xdr:nvSpPr>
        <xdr:cNvPr id="134" name="AutoShape 3"/>
        <xdr:cNvSpPr>
          <a:spLocks noChangeArrowheads="1"/>
        </xdr:cNvSpPr>
      </xdr:nvSpPr>
      <xdr:spPr bwMode="auto">
        <a:xfrm rot="-5400000">
          <a:off x="403860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28</xdr:row>
      <xdr:rowOff>0</xdr:rowOff>
    </xdr:from>
    <xdr:to>
      <xdr:col>5</xdr:col>
      <xdr:colOff>9525</xdr:colOff>
      <xdr:row>30</xdr:row>
      <xdr:rowOff>57150</xdr:rowOff>
    </xdr:to>
    <xdr:sp macro="" textlink="">
      <xdr:nvSpPr>
        <xdr:cNvPr id="135" name="AutoShape 3"/>
        <xdr:cNvSpPr>
          <a:spLocks noChangeArrowheads="1"/>
        </xdr:cNvSpPr>
      </xdr:nvSpPr>
      <xdr:spPr bwMode="auto">
        <a:xfrm rot="-5400000">
          <a:off x="403860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28</xdr:row>
      <xdr:rowOff>0</xdr:rowOff>
    </xdr:from>
    <xdr:to>
      <xdr:col>5</xdr:col>
      <xdr:colOff>9525</xdr:colOff>
      <xdr:row>30</xdr:row>
      <xdr:rowOff>57150</xdr:rowOff>
    </xdr:to>
    <xdr:sp macro="" textlink="">
      <xdr:nvSpPr>
        <xdr:cNvPr id="136" name="AutoShape 3"/>
        <xdr:cNvSpPr>
          <a:spLocks noChangeArrowheads="1"/>
        </xdr:cNvSpPr>
      </xdr:nvSpPr>
      <xdr:spPr bwMode="auto">
        <a:xfrm rot="-5400000">
          <a:off x="403860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29</xdr:row>
      <xdr:rowOff>0</xdr:rowOff>
    </xdr:from>
    <xdr:to>
      <xdr:col>5</xdr:col>
      <xdr:colOff>9525</xdr:colOff>
      <xdr:row>31</xdr:row>
      <xdr:rowOff>57150</xdr:rowOff>
    </xdr:to>
    <xdr:sp macro="" textlink="">
      <xdr:nvSpPr>
        <xdr:cNvPr id="137" name="AutoShape 3"/>
        <xdr:cNvSpPr>
          <a:spLocks noChangeArrowheads="1"/>
        </xdr:cNvSpPr>
      </xdr:nvSpPr>
      <xdr:spPr bwMode="auto">
        <a:xfrm rot="-5400000">
          <a:off x="4038600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29</xdr:row>
      <xdr:rowOff>0</xdr:rowOff>
    </xdr:from>
    <xdr:to>
      <xdr:col>5</xdr:col>
      <xdr:colOff>9525</xdr:colOff>
      <xdr:row>31</xdr:row>
      <xdr:rowOff>57150</xdr:rowOff>
    </xdr:to>
    <xdr:sp macro="" textlink="">
      <xdr:nvSpPr>
        <xdr:cNvPr id="138" name="AutoShape 3"/>
        <xdr:cNvSpPr>
          <a:spLocks noChangeArrowheads="1"/>
        </xdr:cNvSpPr>
      </xdr:nvSpPr>
      <xdr:spPr bwMode="auto">
        <a:xfrm rot="-5400000">
          <a:off x="4038600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30</xdr:row>
      <xdr:rowOff>0</xdr:rowOff>
    </xdr:from>
    <xdr:to>
      <xdr:col>5</xdr:col>
      <xdr:colOff>9525</xdr:colOff>
      <xdr:row>32</xdr:row>
      <xdr:rowOff>57150</xdr:rowOff>
    </xdr:to>
    <xdr:sp macro="" textlink="">
      <xdr:nvSpPr>
        <xdr:cNvPr id="139" name="AutoShape 3"/>
        <xdr:cNvSpPr>
          <a:spLocks noChangeArrowheads="1"/>
        </xdr:cNvSpPr>
      </xdr:nvSpPr>
      <xdr:spPr bwMode="auto">
        <a:xfrm rot="-5400000">
          <a:off x="4038600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30</xdr:row>
      <xdr:rowOff>0</xdr:rowOff>
    </xdr:from>
    <xdr:to>
      <xdr:col>5</xdr:col>
      <xdr:colOff>9525</xdr:colOff>
      <xdr:row>32</xdr:row>
      <xdr:rowOff>57150</xdr:rowOff>
    </xdr:to>
    <xdr:sp macro="" textlink="">
      <xdr:nvSpPr>
        <xdr:cNvPr id="140" name="AutoShape 3"/>
        <xdr:cNvSpPr>
          <a:spLocks noChangeArrowheads="1"/>
        </xdr:cNvSpPr>
      </xdr:nvSpPr>
      <xdr:spPr bwMode="auto">
        <a:xfrm rot="-5400000">
          <a:off x="4038600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31</xdr:row>
      <xdr:rowOff>0</xdr:rowOff>
    </xdr:from>
    <xdr:to>
      <xdr:col>5</xdr:col>
      <xdr:colOff>9525</xdr:colOff>
      <xdr:row>33</xdr:row>
      <xdr:rowOff>57150</xdr:rowOff>
    </xdr:to>
    <xdr:sp macro="" textlink="">
      <xdr:nvSpPr>
        <xdr:cNvPr id="141" name="AutoShape 3"/>
        <xdr:cNvSpPr>
          <a:spLocks noChangeArrowheads="1"/>
        </xdr:cNvSpPr>
      </xdr:nvSpPr>
      <xdr:spPr bwMode="auto">
        <a:xfrm rot="-5400000">
          <a:off x="4019550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31</xdr:row>
      <xdr:rowOff>0</xdr:rowOff>
    </xdr:from>
    <xdr:to>
      <xdr:col>5</xdr:col>
      <xdr:colOff>9525</xdr:colOff>
      <xdr:row>33</xdr:row>
      <xdr:rowOff>57150</xdr:rowOff>
    </xdr:to>
    <xdr:sp macro="" textlink="">
      <xdr:nvSpPr>
        <xdr:cNvPr id="142" name="AutoShape 3"/>
        <xdr:cNvSpPr>
          <a:spLocks noChangeArrowheads="1"/>
        </xdr:cNvSpPr>
      </xdr:nvSpPr>
      <xdr:spPr bwMode="auto">
        <a:xfrm rot="-5400000">
          <a:off x="4019550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32</xdr:row>
      <xdr:rowOff>0</xdr:rowOff>
    </xdr:from>
    <xdr:to>
      <xdr:col>5</xdr:col>
      <xdr:colOff>9525</xdr:colOff>
      <xdr:row>34</xdr:row>
      <xdr:rowOff>57150</xdr:rowOff>
    </xdr:to>
    <xdr:sp macro="" textlink="">
      <xdr:nvSpPr>
        <xdr:cNvPr id="143" name="AutoShape 3"/>
        <xdr:cNvSpPr>
          <a:spLocks noChangeArrowheads="1"/>
        </xdr:cNvSpPr>
      </xdr:nvSpPr>
      <xdr:spPr bwMode="auto">
        <a:xfrm rot="-5400000">
          <a:off x="401955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32</xdr:row>
      <xdr:rowOff>0</xdr:rowOff>
    </xdr:from>
    <xdr:to>
      <xdr:col>5</xdr:col>
      <xdr:colOff>9525</xdr:colOff>
      <xdr:row>34</xdr:row>
      <xdr:rowOff>57150</xdr:rowOff>
    </xdr:to>
    <xdr:sp macro="" textlink="">
      <xdr:nvSpPr>
        <xdr:cNvPr id="144" name="AutoShape 3"/>
        <xdr:cNvSpPr>
          <a:spLocks noChangeArrowheads="1"/>
        </xdr:cNvSpPr>
      </xdr:nvSpPr>
      <xdr:spPr bwMode="auto">
        <a:xfrm rot="-5400000">
          <a:off x="401955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33</xdr:row>
      <xdr:rowOff>0</xdr:rowOff>
    </xdr:from>
    <xdr:to>
      <xdr:col>5</xdr:col>
      <xdr:colOff>9525</xdr:colOff>
      <xdr:row>35</xdr:row>
      <xdr:rowOff>57150</xdr:rowOff>
    </xdr:to>
    <xdr:sp macro="" textlink="">
      <xdr:nvSpPr>
        <xdr:cNvPr id="145" name="AutoShape 3"/>
        <xdr:cNvSpPr>
          <a:spLocks noChangeArrowheads="1"/>
        </xdr:cNvSpPr>
      </xdr:nvSpPr>
      <xdr:spPr bwMode="auto">
        <a:xfrm rot="-5400000">
          <a:off x="403860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33</xdr:row>
      <xdr:rowOff>0</xdr:rowOff>
    </xdr:from>
    <xdr:to>
      <xdr:col>5</xdr:col>
      <xdr:colOff>9525</xdr:colOff>
      <xdr:row>35</xdr:row>
      <xdr:rowOff>57150</xdr:rowOff>
    </xdr:to>
    <xdr:sp macro="" textlink="">
      <xdr:nvSpPr>
        <xdr:cNvPr id="146" name="AutoShape 3"/>
        <xdr:cNvSpPr>
          <a:spLocks noChangeArrowheads="1"/>
        </xdr:cNvSpPr>
      </xdr:nvSpPr>
      <xdr:spPr bwMode="auto">
        <a:xfrm rot="-5400000">
          <a:off x="403860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5</xdr:col>
      <xdr:colOff>9525</xdr:colOff>
      <xdr:row>36</xdr:row>
      <xdr:rowOff>57150</xdr:rowOff>
    </xdr:to>
    <xdr:sp macro="" textlink="">
      <xdr:nvSpPr>
        <xdr:cNvPr id="147" name="AutoShape 3"/>
        <xdr:cNvSpPr>
          <a:spLocks noChangeArrowheads="1"/>
        </xdr:cNvSpPr>
      </xdr:nvSpPr>
      <xdr:spPr bwMode="auto">
        <a:xfrm rot="-5400000">
          <a:off x="403860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5</xdr:col>
      <xdr:colOff>9525</xdr:colOff>
      <xdr:row>36</xdr:row>
      <xdr:rowOff>57150</xdr:rowOff>
    </xdr:to>
    <xdr:sp macro="" textlink="">
      <xdr:nvSpPr>
        <xdr:cNvPr id="148" name="AutoShape 3"/>
        <xdr:cNvSpPr>
          <a:spLocks noChangeArrowheads="1"/>
        </xdr:cNvSpPr>
      </xdr:nvSpPr>
      <xdr:spPr bwMode="auto">
        <a:xfrm rot="-5400000">
          <a:off x="403860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35</xdr:row>
      <xdr:rowOff>0</xdr:rowOff>
    </xdr:from>
    <xdr:to>
      <xdr:col>5</xdr:col>
      <xdr:colOff>9525</xdr:colOff>
      <xdr:row>37</xdr:row>
      <xdr:rowOff>57150</xdr:rowOff>
    </xdr:to>
    <xdr:sp macro="" textlink="">
      <xdr:nvSpPr>
        <xdr:cNvPr id="149" name="AutoShape 3"/>
        <xdr:cNvSpPr>
          <a:spLocks noChangeArrowheads="1"/>
        </xdr:cNvSpPr>
      </xdr:nvSpPr>
      <xdr:spPr bwMode="auto">
        <a:xfrm rot="-5400000">
          <a:off x="403383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35</xdr:row>
      <xdr:rowOff>0</xdr:rowOff>
    </xdr:from>
    <xdr:to>
      <xdr:col>5</xdr:col>
      <xdr:colOff>9525</xdr:colOff>
      <xdr:row>37</xdr:row>
      <xdr:rowOff>57150</xdr:rowOff>
    </xdr:to>
    <xdr:sp macro="" textlink="">
      <xdr:nvSpPr>
        <xdr:cNvPr id="150" name="AutoShape 3"/>
        <xdr:cNvSpPr>
          <a:spLocks noChangeArrowheads="1"/>
        </xdr:cNvSpPr>
      </xdr:nvSpPr>
      <xdr:spPr bwMode="auto">
        <a:xfrm rot="-5400000">
          <a:off x="403383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36</xdr:row>
      <xdr:rowOff>0</xdr:rowOff>
    </xdr:from>
    <xdr:to>
      <xdr:col>5</xdr:col>
      <xdr:colOff>9525</xdr:colOff>
      <xdr:row>38</xdr:row>
      <xdr:rowOff>57150</xdr:rowOff>
    </xdr:to>
    <xdr:sp macro="" textlink="">
      <xdr:nvSpPr>
        <xdr:cNvPr id="151" name="AutoShape 3"/>
        <xdr:cNvSpPr>
          <a:spLocks noChangeArrowheads="1"/>
        </xdr:cNvSpPr>
      </xdr:nvSpPr>
      <xdr:spPr bwMode="auto">
        <a:xfrm rot="-5400000">
          <a:off x="402907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36</xdr:row>
      <xdr:rowOff>0</xdr:rowOff>
    </xdr:from>
    <xdr:to>
      <xdr:col>5</xdr:col>
      <xdr:colOff>9525</xdr:colOff>
      <xdr:row>38</xdr:row>
      <xdr:rowOff>57150</xdr:rowOff>
    </xdr:to>
    <xdr:sp macro="" textlink="">
      <xdr:nvSpPr>
        <xdr:cNvPr id="152" name="AutoShape 3"/>
        <xdr:cNvSpPr>
          <a:spLocks noChangeArrowheads="1"/>
        </xdr:cNvSpPr>
      </xdr:nvSpPr>
      <xdr:spPr bwMode="auto">
        <a:xfrm rot="-5400000">
          <a:off x="402907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37</xdr:row>
      <xdr:rowOff>0</xdr:rowOff>
    </xdr:from>
    <xdr:to>
      <xdr:col>5</xdr:col>
      <xdr:colOff>9525</xdr:colOff>
      <xdr:row>39</xdr:row>
      <xdr:rowOff>57150</xdr:rowOff>
    </xdr:to>
    <xdr:sp macro="" textlink="">
      <xdr:nvSpPr>
        <xdr:cNvPr id="153" name="AutoShape 3"/>
        <xdr:cNvSpPr>
          <a:spLocks noChangeArrowheads="1"/>
        </xdr:cNvSpPr>
      </xdr:nvSpPr>
      <xdr:spPr bwMode="auto">
        <a:xfrm rot="-5400000">
          <a:off x="403383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37</xdr:row>
      <xdr:rowOff>0</xdr:rowOff>
    </xdr:from>
    <xdr:to>
      <xdr:col>5</xdr:col>
      <xdr:colOff>9525</xdr:colOff>
      <xdr:row>39</xdr:row>
      <xdr:rowOff>57150</xdr:rowOff>
    </xdr:to>
    <xdr:sp macro="" textlink="">
      <xdr:nvSpPr>
        <xdr:cNvPr id="154" name="AutoShape 3"/>
        <xdr:cNvSpPr>
          <a:spLocks noChangeArrowheads="1"/>
        </xdr:cNvSpPr>
      </xdr:nvSpPr>
      <xdr:spPr bwMode="auto">
        <a:xfrm rot="-5400000">
          <a:off x="403383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155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156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157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158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159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160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161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162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163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164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165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166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167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168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169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170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171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172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173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174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75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76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77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78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79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80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81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82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83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84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85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86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87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88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89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90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91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44</xdr:row>
      <xdr:rowOff>0</xdr:rowOff>
    </xdr:from>
    <xdr:to>
      <xdr:col>8</xdr:col>
      <xdr:colOff>69057</xdr:colOff>
      <xdr:row>46</xdr:row>
      <xdr:rowOff>57150</xdr:rowOff>
    </xdr:to>
    <xdr:sp macro="" textlink="">
      <xdr:nvSpPr>
        <xdr:cNvPr id="192" name="AutoShape 3"/>
        <xdr:cNvSpPr>
          <a:spLocks noChangeArrowheads="1"/>
        </xdr:cNvSpPr>
      </xdr:nvSpPr>
      <xdr:spPr bwMode="auto">
        <a:xfrm rot="-5400000">
          <a:off x="8508207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9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94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95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96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45</xdr:row>
      <xdr:rowOff>0</xdr:rowOff>
    </xdr:from>
    <xdr:to>
      <xdr:col>8</xdr:col>
      <xdr:colOff>69057</xdr:colOff>
      <xdr:row>47</xdr:row>
      <xdr:rowOff>57150</xdr:rowOff>
    </xdr:to>
    <xdr:sp macro="" textlink="">
      <xdr:nvSpPr>
        <xdr:cNvPr id="197" name="AutoShape 3"/>
        <xdr:cNvSpPr>
          <a:spLocks noChangeArrowheads="1"/>
        </xdr:cNvSpPr>
      </xdr:nvSpPr>
      <xdr:spPr bwMode="auto">
        <a:xfrm rot="-5400000">
          <a:off x="8508207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98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99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200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201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46</xdr:row>
      <xdr:rowOff>0</xdr:rowOff>
    </xdr:from>
    <xdr:to>
      <xdr:col>8</xdr:col>
      <xdr:colOff>69057</xdr:colOff>
      <xdr:row>48</xdr:row>
      <xdr:rowOff>57150</xdr:rowOff>
    </xdr:to>
    <xdr:sp macro="" textlink="">
      <xdr:nvSpPr>
        <xdr:cNvPr id="202" name="AutoShape 3"/>
        <xdr:cNvSpPr>
          <a:spLocks noChangeArrowheads="1"/>
        </xdr:cNvSpPr>
      </xdr:nvSpPr>
      <xdr:spPr bwMode="auto">
        <a:xfrm rot="-5400000">
          <a:off x="8508207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203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204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20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20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47</xdr:row>
      <xdr:rowOff>0</xdr:rowOff>
    </xdr:from>
    <xdr:to>
      <xdr:col>8</xdr:col>
      <xdr:colOff>69057</xdr:colOff>
      <xdr:row>49</xdr:row>
      <xdr:rowOff>57150</xdr:rowOff>
    </xdr:to>
    <xdr:sp macro="" textlink="">
      <xdr:nvSpPr>
        <xdr:cNvPr id="207" name="AutoShape 3"/>
        <xdr:cNvSpPr>
          <a:spLocks noChangeArrowheads="1"/>
        </xdr:cNvSpPr>
      </xdr:nvSpPr>
      <xdr:spPr bwMode="auto">
        <a:xfrm rot="-5400000">
          <a:off x="8508207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208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209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210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211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48</xdr:row>
      <xdr:rowOff>0</xdr:rowOff>
    </xdr:from>
    <xdr:to>
      <xdr:col>8</xdr:col>
      <xdr:colOff>69057</xdr:colOff>
      <xdr:row>50</xdr:row>
      <xdr:rowOff>57150</xdr:rowOff>
    </xdr:to>
    <xdr:sp macro="" textlink="">
      <xdr:nvSpPr>
        <xdr:cNvPr id="212" name="AutoShape 3"/>
        <xdr:cNvSpPr>
          <a:spLocks noChangeArrowheads="1"/>
        </xdr:cNvSpPr>
      </xdr:nvSpPr>
      <xdr:spPr bwMode="auto">
        <a:xfrm rot="-5400000">
          <a:off x="8508207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213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214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215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216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49</xdr:row>
      <xdr:rowOff>0</xdr:rowOff>
    </xdr:from>
    <xdr:to>
      <xdr:col>8</xdr:col>
      <xdr:colOff>69057</xdr:colOff>
      <xdr:row>51</xdr:row>
      <xdr:rowOff>57150</xdr:rowOff>
    </xdr:to>
    <xdr:sp macro="" textlink="">
      <xdr:nvSpPr>
        <xdr:cNvPr id="217" name="AutoShape 3"/>
        <xdr:cNvSpPr>
          <a:spLocks noChangeArrowheads="1"/>
        </xdr:cNvSpPr>
      </xdr:nvSpPr>
      <xdr:spPr bwMode="auto">
        <a:xfrm rot="-5400000">
          <a:off x="8508207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21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219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220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221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50</xdr:row>
      <xdr:rowOff>0</xdr:rowOff>
    </xdr:from>
    <xdr:to>
      <xdr:col>8</xdr:col>
      <xdr:colOff>69057</xdr:colOff>
      <xdr:row>52</xdr:row>
      <xdr:rowOff>57150</xdr:rowOff>
    </xdr:to>
    <xdr:sp macro="" textlink="">
      <xdr:nvSpPr>
        <xdr:cNvPr id="222" name="AutoShape 3"/>
        <xdr:cNvSpPr>
          <a:spLocks noChangeArrowheads="1"/>
        </xdr:cNvSpPr>
      </xdr:nvSpPr>
      <xdr:spPr bwMode="auto">
        <a:xfrm rot="-5400000">
          <a:off x="8508207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223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224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225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226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51</xdr:row>
      <xdr:rowOff>0</xdr:rowOff>
    </xdr:from>
    <xdr:to>
      <xdr:col>8</xdr:col>
      <xdr:colOff>69057</xdr:colOff>
      <xdr:row>53</xdr:row>
      <xdr:rowOff>57150</xdr:rowOff>
    </xdr:to>
    <xdr:sp macro="" textlink="">
      <xdr:nvSpPr>
        <xdr:cNvPr id="227" name="AutoShape 3"/>
        <xdr:cNvSpPr>
          <a:spLocks noChangeArrowheads="1"/>
        </xdr:cNvSpPr>
      </xdr:nvSpPr>
      <xdr:spPr bwMode="auto">
        <a:xfrm rot="-5400000">
          <a:off x="8508207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228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229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2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2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52</xdr:row>
      <xdr:rowOff>0</xdr:rowOff>
    </xdr:from>
    <xdr:to>
      <xdr:col>8</xdr:col>
      <xdr:colOff>69057</xdr:colOff>
      <xdr:row>54</xdr:row>
      <xdr:rowOff>57150</xdr:rowOff>
    </xdr:to>
    <xdr:sp macro="" textlink="">
      <xdr:nvSpPr>
        <xdr:cNvPr id="232" name="AutoShape 3"/>
        <xdr:cNvSpPr>
          <a:spLocks noChangeArrowheads="1"/>
        </xdr:cNvSpPr>
      </xdr:nvSpPr>
      <xdr:spPr bwMode="auto">
        <a:xfrm rot="-5400000">
          <a:off x="8508207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233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234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235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236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53</xdr:row>
      <xdr:rowOff>0</xdr:rowOff>
    </xdr:from>
    <xdr:to>
      <xdr:col>8</xdr:col>
      <xdr:colOff>69057</xdr:colOff>
      <xdr:row>55</xdr:row>
      <xdr:rowOff>57150</xdr:rowOff>
    </xdr:to>
    <xdr:sp macro="" textlink="">
      <xdr:nvSpPr>
        <xdr:cNvPr id="237" name="AutoShape 3"/>
        <xdr:cNvSpPr>
          <a:spLocks noChangeArrowheads="1"/>
        </xdr:cNvSpPr>
      </xdr:nvSpPr>
      <xdr:spPr bwMode="auto">
        <a:xfrm rot="-5400000">
          <a:off x="8508207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238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239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240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241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54</xdr:row>
      <xdr:rowOff>0</xdr:rowOff>
    </xdr:from>
    <xdr:to>
      <xdr:col>8</xdr:col>
      <xdr:colOff>69057</xdr:colOff>
      <xdr:row>56</xdr:row>
      <xdr:rowOff>57150</xdr:rowOff>
    </xdr:to>
    <xdr:sp macro="" textlink="">
      <xdr:nvSpPr>
        <xdr:cNvPr id="242" name="AutoShape 3"/>
        <xdr:cNvSpPr>
          <a:spLocks noChangeArrowheads="1"/>
        </xdr:cNvSpPr>
      </xdr:nvSpPr>
      <xdr:spPr bwMode="auto">
        <a:xfrm rot="-5400000">
          <a:off x="8508207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24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244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245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246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55</xdr:row>
      <xdr:rowOff>0</xdr:rowOff>
    </xdr:from>
    <xdr:to>
      <xdr:col>8</xdr:col>
      <xdr:colOff>69057</xdr:colOff>
      <xdr:row>57</xdr:row>
      <xdr:rowOff>57150</xdr:rowOff>
    </xdr:to>
    <xdr:sp macro="" textlink="">
      <xdr:nvSpPr>
        <xdr:cNvPr id="247" name="AutoShape 3"/>
        <xdr:cNvSpPr>
          <a:spLocks noChangeArrowheads="1"/>
        </xdr:cNvSpPr>
      </xdr:nvSpPr>
      <xdr:spPr bwMode="auto">
        <a:xfrm rot="-5400000">
          <a:off x="8503444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248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249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250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251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56</xdr:row>
      <xdr:rowOff>0</xdr:rowOff>
    </xdr:from>
    <xdr:to>
      <xdr:col>8</xdr:col>
      <xdr:colOff>69057</xdr:colOff>
      <xdr:row>58</xdr:row>
      <xdr:rowOff>57150</xdr:rowOff>
    </xdr:to>
    <xdr:sp macro="" textlink="">
      <xdr:nvSpPr>
        <xdr:cNvPr id="252" name="AutoShape 3"/>
        <xdr:cNvSpPr>
          <a:spLocks noChangeArrowheads="1"/>
        </xdr:cNvSpPr>
      </xdr:nvSpPr>
      <xdr:spPr bwMode="auto">
        <a:xfrm rot="-5400000">
          <a:off x="8503444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253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254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25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25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57</xdr:row>
      <xdr:rowOff>0</xdr:rowOff>
    </xdr:from>
    <xdr:to>
      <xdr:col>8</xdr:col>
      <xdr:colOff>69057</xdr:colOff>
      <xdr:row>59</xdr:row>
      <xdr:rowOff>57150</xdr:rowOff>
    </xdr:to>
    <xdr:sp macro="" textlink="">
      <xdr:nvSpPr>
        <xdr:cNvPr id="257" name="AutoShape 3"/>
        <xdr:cNvSpPr>
          <a:spLocks noChangeArrowheads="1"/>
        </xdr:cNvSpPr>
      </xdr:nvSpPr>
      <xdr:spPr bwMode="auto">
        <a:xfrm rot="-5400000">
          <a:off x="8503444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258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259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260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261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58</xdr:row>
      <xdr:rowOff>0</xdr:rowOff>
    </xdr:from>
    <xdr:to>
      <xdr:col>8</xdr:col>
      <xdr:colOff>69057</xdr:colOff>
      <xdr:row>60</xdr:row>
      <xdr:rowOff>57150</xdr:rowOff>
    </xdr:to>
    <xdr:sp macro="" textlink="">
      <xdr:nvSpPr>
        <xdr:cNvPr id="262" name="AutoShape 3"/>
        <xdr:cNvSpPr>
          <a:spLocks noChangeArrowheads="1"/>
        </xdr:cNvSpPr>
      </xdr:nvSpPr>
      <xdr:spPr bwMode="auto">
        <a:xfrm rot="-5400000">
          <a:off x="8479632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263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264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265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266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59</xdr:row>
      <xdr:rowOff>0</xdr:rowOff>
    </xdr:from>
    <xdr:to>
      <xdr:col>8</xdr:col>
      <xdr:colOff>69057</xdr:colOff>
      <xdr:row>61</xdr:row>
      <xdr:rowOff>57150</xdr:rowOff>
    </xdr:to>
    <xdr:sp macro="" textlink="">
      <xdr:nvSpPr>
        <xdr:cNvPr id="267" name="AutoShape 3"/>
        <xdr:cNvSpPr>
          <a:spLocks noChangeArrowheads="1"/>
        </xdr:cNvSpPr>
      </xdr:nvSpPr>
      <xdr:spPr bwMode="auto">
        <a:xfrm rot="-5400000">
          <a:off x="8522494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26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269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270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271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60</xdr:row>
      <xdr:rowOff>0</xdr:rowOff>
    </xdr:from>
    <xdr:to>
      <xdr:col>8</xdr:col>
      <xdr:colOff>69057</xdr:colOff>
      <xdr:row>62</xdr:row>
      <xdr:rowOff>57150</xdr:rowOff>
    </xdr:to>
    <xdr:sp macro="" textlink="">
      <xdr:nvSpPr>
        <xdr:cNvPr id="272" name="AutoShape 3"/>
        <xdr:cNvSpPr>
          <a:spLocks noChangeArrowheads="1"/>
        </xdr:cNvSpPr>
      </xdr:nvSpPr>
      <xdr:spPr bwMode="auto">
        <a:xfrm rot="-5400000">
          <a:off x="8546307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273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274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275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276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61</xdr:row>
      <xdr:rowOff>0</xdr:rowOff>
    </xdr:from>
    <xdr:to>
      <xdr:col>8</xdr:col>
      <xdr:colOff>69057</xdr:colOff>
      <xdr:row>63</xdr:row>
      <xdr:rowOff>57150</xdr:rowOff>
    </xdr:to>
    <xdr:sp macro="" textlink="">
      <xdr:nvSpPr>
        <xdr:cNvPr id="277" name="AutoShape 3"/>
        <xdr:cNvSpPr>
          <a:spLocks noChangeArrowheads="1"/>
        </xdr:cNvSpPr>
      </xdr:nvSpPr>
      <xdr:spPr bwMode="auto">
        <a:xfrm rot="-5400000">
          <a:off x="8503444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278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279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28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28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62</xdr:row>
      <xdr:rowOff>0</xdr:rowOff>
    </xdr:from>
    <xdr:to>
      <xdr:col>8</xdr:col>
      <xdr:colOff>69057</xdr:colOff>
      <xdr:row>64</xdr:row>
      <xdr:rowOff>57150</xdr:rowOff>
    </xdr:to>
    <xdr:sp macro="" textlink="">
      <xdr:nvSpPr>
        <xdr:cNvPr id="282" name="AutoShape 3"/>
        <xdr:cNvSpPr>
          <a:spLocks noChangeArrowheads="1"/>
        </xdr:cNvSpPr>
      </xdr:nvSpPr>
      <xdr:spPr bwMode="auto">
        <a:xfrm rot="-5400000">
          <a:off x="8493919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283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284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285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286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63</xdr:row>
      <xdr:rowOff>0</xdr:rowOff>
    </xdr:from>
    <xdr:to>
      <xdr:col>8</xdr:col>
      <xdr:colOff>69057</xdr:colOff>
      <xdr:row>65</xdr:row>
      <xdr:rowOff>57150</xdr:rowOff>
    </xdr:to>
    <xdr:sp macro="" textlink="">
      <xdr:nvSpPr>
        <xdr:cNvPr id="287" name="AutoShape 3"/>
        <xdr:cNvSpPr>
          <a:spLocks noChangeArrowheads="1"/>
        </xdr:cNvSpPr>
      </xdr:nvSpPr>
      <xdr:spPr bwMode="auto">
        <a:xfrm rot="-5400000">
          <a:off x="8498682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288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289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290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291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64</xdr:row>
      <xdr:rowOff>0</xdr:rowOff>
    </xdr:from>
    <xdr:to>
      <xdr:col>8</xdr:col>
      <xdr:colOff>69057</xdr:colOff>
      <xdr:row>66</xdr:row>
      <xdr:rowOff>57150</xdr:rowOff>
    </xdr:to>
    <xdr:sp macro="" textlink="">
      <xdr:nvSpPr>
        <xdr:cNvPr id="292" name="AutoShape 3"/>
        <xdr:cNvSpPr>
          <a:spLocks noChangeArrowheads="1"/>
        </xdr:cNvSpPr>
      </xdr:nvSpPr>
      <xdr:spPr bwMode="auto">
        <a:xfrm rot="-5400000">
          <a:off x="8508207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2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294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295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296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65</xdr:row>
      <xdr:rowOff>0</xdr:rowOff>
    </xdr:from>
    <xdr:to>
      <xdr:col>8</xdr:col>
      <xdr:colOff>69057</xdr:colOff>
      <xdr:row>67</xdr:row>
      <xdr:rowOff>57150</xdr:rowOff>
    </xdr:to>
    <xdr:sp macro="" textlink="">
      <xdr:nvSpPr>
        <xdr:cNvPr id="297" name="AutoShape 3"/>
        <xdr:cNvSpPr>
          <a:spLocks noChangeArrowheads="1"/>
        </xdr:cNvSpPr>
      </xdr:nvSpPr>
      <xdr:spPr bwMode="auto">
        <a:xfrm rot="-5400000">
          <a:off x="8508207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298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299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300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301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66</xdr:row>
      <xdr:rowOff>0</xdr:rowOff>
    </xdr:from>
    <xdr:to>
      <xdr:col>8</xdr:col>
      <xdr:colOff>69057</xdr:colOff>
      <xdr:row>68</xdr:row>
      <xdr:rowOff>57150</xdr:rowOff>
    </xdr:to>
    <xdr:sp macro="" textlink="">
      <xdr:nvSpPr>
        <xdr:cNvPr id="302" name="AutoShape 3"/>
        <xdr:cNvSpPr>
          <a:spLocks noChangeArrowheads="1"/>
        </xdr:cNvSpPr>
      </xdr:nvSpPr>
      <xdr:spPr bwMode="auto">
        <a:xfrm rot="-5400000">
          <a:off x="8503444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303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304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30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30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67</xdr:row>
      <xdr:rowOff>0</xdr:rowOff>
    </xdr:from>
    <xdr:to>
      <xdr:col>8</xdr:col>
      <xdr:colOff>69057</xdr:colOff>
      <xdr:row>69</xdr:row>
      <xdr:rowOff>57150</xdr:rowOff>
    </xdr:to>
    <xdr:sp macro="" textlink="">
      <xdr:nvSpPr>
        <xdr:cNvPr id="307" name="AutoShape 3"/>
        <xdr:cNvSpPr>
          <a:spLocks noChangeArrowheads="1"/>
        </xdr:cNvSpPr>
      </xdr:nvSpPr>
      <xdr:spPr bwMode="auto">
        <a:xfrm rot="-5400000">
          <a:off x="8484394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308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309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310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311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68</xdr:row>
      <xdr:rowOff>0</xdr:rowOff>
    </xdr:from>
    <xdr:to>
      <xdr:col>8</xdr:col>
      <xdr:colOff>69057</xdr:colOff>
      <xdr:row>70</xdr:row>
      <xdr:rowOff>57150</xdr:rowOff>
    </xdr:to>
    <xdr:sp macro="" textlink="">
      <xdr:nvSpPr>
        <xdr:cNvPr id="312" name="AutoShape 3"/>
        <xdr:cNvSpPr>
          <a:spLocks noChangeArrowheads="1"/>
        </xdr:cNvSpPr>
      </xdr:nvSpPr>
      <xdr:spPr bwMode="auto">
        <a:xfrm rot="-5400000">
          <a:off x="8527257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313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314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315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316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69</xdr:row>
      <xdr:rowOff>0</xdr:rowOff>
    </xdr:from>
    <xdr:to>
      <xdr:col>8</xdr:col>
      <xdr:colOff>69057</xdr:colOff>
      <xdr:row>71</xdr:row>
      <xdr:rowOff>57150</xdr:rowOff>
    </xdr:to>
    <xdr:sp macro="" textlink="">
      <xdr:nvSpPr>
        <xdr:cNvPr id="317" name="AutoShape 3"/>
        <xdr:cNvSpPr>
          <a:spLocks noChangeArrowheads="1"/>
        </xdr:cNvSpPr>
      </xdr:nvSpPr>
      <xdr:spPr bwMode="auto">
        <a:xfrm rot="-5400000">
          <a:off x="8546307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31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319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320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321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70</xdr:row>
      <xdr:rowOff>0</xdr:rowOff>
    </xdr:from>
    <xdr:to>
      <xdr:col>8</xdr:col>
      <xdr:colOff>69057</xdr:colOff>
      <xdr:row>72</xdr:row>
      <xdr:rowOff>57150</xdr:rowOff>
    </xdr:to>
    <xdr:sp macro="" textlink="">
      <xdr:nvSpPr>
        <xdr:cNvPr id="322" name="AutoShape 3"/>
        <xdr:cNvSpPr>
          <a:spLocks noChangeArrowheads="1"/>
        </xdr:cNvSpPr>
      </xdr:nvSpPr>
      <xdr:spPr bwMode="auto">
        <a:xfrm rot="-5400000">
          <a:off x="8508207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323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324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325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326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71</xdr:row>
      <xdr:rowOff>0</xdr:rowOff>
    </xdr:from>
    <xdr:to>
      <xdr:col>8</xdr:col>
      <xdr:colOff>69057</xdr:colOff>
      <xdr:row>73</xdr:row>
      <xdr:rowOff>57150</xdr:rowOff>
    </xdr:to>
    <xdr:sp macro="" textlink="">
      <xdr:nvSpPr>
        <xdr:cNvPr id="327" name="AutoShape 3"/>
        <xdr:cNvSpPr>
          <a:spLocks noChangeArrowheads="1"/>
        </xdr:cNvSpPr>
      </xdr:nvSpPr>
      <xdr:spPr bwMode="auto">
        <a:xfrm rot="-5400000">
          <a:off x="8508207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328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329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33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33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72</xdr:row>
      <xdr:rowOff>0</xdr:rowOff>
    </xdr:from>
    <xdr:to>
      <xdr:col>8</xdr:col>
      <xdr:colOff>69057</xdr:colOff>
      <xdr:row>74</xdr:row>
      <xdr:rowOff>57150</xdr:rowOff>
    </xdr:to>
    <xdr:sp macro="" textlink="">
      <xdr:nvSpPr>
        <xdr:cNvPr id="332" name="AutoShape 3"/>
        <xdr:cNvSpPr>
          <a:spLocks noChangeArrowheads="1"/>
        </xdr:cNvSpPr>
      </xdr:nvSpPr>
      <xdr:spPr bwMode="auto">
        <a:xfrm rot="-5400000">
          <a:off x="8508207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333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334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335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336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73</xdr:row>
      <xdr:rowOff>0</xdr:rowOff>
    </xdr:from>
    <xdr:to>
      <xdr:col>8</xdr:col>
      <xdr:colOff>69057</xdr:colOff>
      <xdr:row>75</xdr:row>
      <xdr:rowOff>57150</xdr:rowOff>
    </xdr:to>
    <xdr:sp macro="" textlink="">
      <xdr:nvSpPr>
        <xdr:cNvPr id="337" name="AutoShape 3"/>
        <xdr:cNvSpPr>
          <a:spLocks noChangeArrowheads="1"/>
        </xdr:cNvSpPr>
      </xdr:nvSpPr>
      <xdr:spPr bwMode="auto">
        <a:xfrm rot="-5400000">
          <a:off x="8508207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338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339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340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341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74</xdr:row>
      <xdr:rowOff>0</xdr:rowOff>
    </xdr:from>
    <xdr:to>
      <xdr:col>8</xdr:col>
      <xdr:colOff>69057</xdr:colOff>
      <xdr:row>76</xdr:row>
      <xdr:rowOff>57150</xdr:rowOff>
    </xdr:to>
    <xdr:sp macro="" textlink="">
      <xdr:nvSpPr>
        <xdr:cNvPr id="342" name="AutoShape 3"/>
        <xdr:cNvSpPr>
          <a:spLocks noChangeArrowheads="1"/>
        </xdr:cNvSpPr>
      </xdr:nvSpPr>
      <xdr:spPr bwMode="auto">
        <a:xfrm rot="-5400000">
          <a:off x="8508207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34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344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345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346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75</xdr:row>
      <xdr:rowOff>0</xdr:rowOff>
    </xdr:from>
    <xdr:to>
      <xdr:col>8</xdr:col>
      <xdr:colOff>69057</xdr:colOff>
      <xdr:row>77</xdr:row>
      <xdr:rowOff>57150</xdr:rowOff>
    </xdr:to>
    <xdr:sp macro="" textlink="">
      <xdr:nvSpPr>
        <xdr:cNvPr id="347" name="AutoShape 3"/>
        <xdr:cNvSpPr>
          <a:spLocks noChangeArrowheads="1"/>
        </xdr:cNvSpPr>
      </xdr:nvSpPr>
      <xdr:spPr bwMode="auto">
        <a:xfrm rot="-5400000">
          <a:off x="8508207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348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349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350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351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76</xdr:row>
      <xdr:rowOff>0</xdr:rowOff>
    </xdr:from>
    <xdr:to>
      <xdr:col>8</xdr:col>
      <xdr:colOff>69057</xdr:colOff>
      <xdr:row>78</xdr:row>
      <xdr:rowOff>57150</xdr:rowOff>
    </xdr:to>
    <xdr:sp macro="" textlink="">
      <xdr:nvSpPr>
        <xdr:cNvPr id="352" name="AutoShape 3"/>
        <xdr:cNvSpPr>
          <a:spLocks noChangeArrowheads="1"/>
        </xdr:cNvSpPr>
      </xdr:nvSpPr>
      <xdr:spPr bwMode="auto">
        <a:xfrm rot="-5400000">
          <a:off x="8503444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353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354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3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3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3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3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3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3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3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3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3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3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3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3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3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3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3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3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3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3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3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3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3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3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3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3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3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3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3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3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3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3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3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3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3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3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3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3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3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3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3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3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3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3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3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3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3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4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4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4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4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4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4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4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4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4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4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4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4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4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4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4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4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4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4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4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4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4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4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4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4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4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4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4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4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4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4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4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4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4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4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4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4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4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4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4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4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4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4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4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4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4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4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4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4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4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4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4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4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4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4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4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4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4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4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4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4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4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4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4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4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4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4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4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4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4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4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4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4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4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4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4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4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4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4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4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4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4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4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4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4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4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4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4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4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4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4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4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4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4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4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4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4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4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4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4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4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5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5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5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5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5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5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5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5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5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5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5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5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5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5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5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5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5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5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5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5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5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5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5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5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5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5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5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5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5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5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5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5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5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5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5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5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5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5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5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5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5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5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5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5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5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5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5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5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5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5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5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5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5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5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5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5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5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5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5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5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5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5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5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5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5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5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5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5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5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5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5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5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5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5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5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5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5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5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5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5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5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5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5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5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5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5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5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5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5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5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5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5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5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5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5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5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5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5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5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5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6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6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6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6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6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6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6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6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6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6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6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6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6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6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6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6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6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6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6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6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6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6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6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6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6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6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6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6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6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6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6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6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6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6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6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6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6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6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6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6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6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6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6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6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6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6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6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6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6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6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6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6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6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6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6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6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6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6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6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6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6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6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6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6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6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6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6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6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6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6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6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6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6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6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6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6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6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6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6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6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6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6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6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6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6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6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6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6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6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6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6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6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6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6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6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6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6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6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6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6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7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7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7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7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7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7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7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7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7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7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7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7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7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7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7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7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7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7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7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7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7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7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7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7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7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7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7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7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7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7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7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7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7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7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7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7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7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7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7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7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7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7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7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7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7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7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7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7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7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7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7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7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7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7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7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7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7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7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7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7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7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7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7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7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7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7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7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7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7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7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7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7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7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7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7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7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7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7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7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7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7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7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7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7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7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7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7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7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7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7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7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7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7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7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7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7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7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7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7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7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8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8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8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8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8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8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8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8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8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8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8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8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8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8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8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8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8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8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8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8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8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8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8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8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8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8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8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8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8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8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8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8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8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8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8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8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8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8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8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8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8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8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8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8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8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8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8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8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8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8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8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8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8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8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8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8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8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8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8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8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8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8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8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8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8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8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8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8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8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8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8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8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8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8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8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8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8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8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8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8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8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8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8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8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8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8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8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8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8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8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8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8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8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8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8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8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8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8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8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8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9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9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9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9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9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9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9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9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9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9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9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9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9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9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9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9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9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9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9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9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9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9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9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9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9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9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9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9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9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9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9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9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9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9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9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9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9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9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9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9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9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9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9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9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9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9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9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9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9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9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9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9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9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9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9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9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9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9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9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9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9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9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9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9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9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9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9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9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9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9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9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9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9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9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9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9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9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9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9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9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9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9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9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9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9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9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9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9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9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9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9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9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9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9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9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9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9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9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9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9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0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0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0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0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0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0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0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0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0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0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0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0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0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0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0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0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0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0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0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0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0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0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0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0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0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0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0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0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0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0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0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0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0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0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0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0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0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0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0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0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0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0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0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0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0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0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0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0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0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0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0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0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0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0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0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0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0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0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0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0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0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0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0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0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0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0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0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0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0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0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0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0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0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0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0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0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0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0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0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0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0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0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0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0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0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0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0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0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0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0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0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0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0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0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0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0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0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0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0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1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1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1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1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1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1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1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1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1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1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1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1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1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1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1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1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1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1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1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1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1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1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1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1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1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1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1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1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1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1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1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1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1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1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1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1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1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1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1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1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1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1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1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1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1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1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1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1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1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1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1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1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1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1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1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1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1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1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1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1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1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1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1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1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1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1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1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1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1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1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1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1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1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1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1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1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1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1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1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1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1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1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1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1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1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1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1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1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1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1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1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1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1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1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1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1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1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1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1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1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2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2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2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2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2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2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2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2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2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2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2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2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2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2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2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2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2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2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2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2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2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2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2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2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2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2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2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2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2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2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2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2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2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2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2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2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2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2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2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2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2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2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2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2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2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2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2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2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2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2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2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2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2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2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2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255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256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257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258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259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260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261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262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263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264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265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266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267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268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269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270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271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272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273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274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275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276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277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278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279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280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281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282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283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284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285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286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287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288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289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290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291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292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293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294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295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296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297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298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299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300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301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302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303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304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305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306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307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308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309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310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311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312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313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314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315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316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317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318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319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320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321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322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323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324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80963</xdr:colOff>
      <xdr:row>48</xdr:row>
      <xdr:rowOff>35719</xdr:rowOff>
    </xdr:from>
    <xdr:to>
      <xdr:col>8</xdr:col>
      <xdr:colOff>80963</xdr:colOff>
      <xdr:row>50</xdr:row>
      <xdr:rowOff>92869</xdr:rowOff>
    </xdr:to>
    <xdr:sp macro="" textlink="">
      <xdr:nvSpPr>
        <xdr:cNvPr id="1325" name="AutoShape 3"/>
        <xdr:cNvSpPr>
          <a:spLocks noChangeArrowheads="1"/>
        </xdr:cNvSpPr>
      </xdr:nvSpPr>
      <xdr:spPr bwMode="auto">
        <a:xfrm rot="-5400000">
          <a:off x="8520113" y="8141494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326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327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328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329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330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331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332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333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334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335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336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337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338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339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340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341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342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343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344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345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346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347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348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349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350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351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352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353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354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355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356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357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358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359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360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361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362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363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364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365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366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367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368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369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370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371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372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373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374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375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376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377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378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379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380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381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382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383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384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385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386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387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388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389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390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391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392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393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394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395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396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397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398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399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400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401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402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403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404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405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406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407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408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409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410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411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412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413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414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415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416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417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418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419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420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421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422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423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424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425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426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427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428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429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430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431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432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433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434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435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436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437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438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439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440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441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442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443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444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445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446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447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448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449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450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451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452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453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454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455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456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457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458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459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460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461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462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463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464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465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466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467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468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469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470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471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472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473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474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475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476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477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478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479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480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481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482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483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484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485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486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487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488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489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490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491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492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493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494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495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496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497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498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499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0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76</xdr:row>
      <xdr:rowOff>0</xdr:rowOff>
    </xdr:from>
    <xdr:to>
      <xdr:col>8</xdr:col>
      <xdr:colOff>69057</xdr:colOff>
      <xdr:row>78</xdr:row>
      <xdr:rowOff>57150</xdr:rowOff>
    </xdr:to>
    <xdr:sp macro="" textlink="">
      <xdr:nvSpPr>
        <xdr:cNvPr id="1501" name="AutoShape 3"/>
        <xdr:cNvSpPr>
          <a:spLocks noChangeArrowheads="1"/>
        </xdr:cNvSpPr>
      </xdr:nvSpPr>
      <xdr:spPr bwMode="auto">
        <a:xfrm rot="-5400000">
          <a:off x="8503444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2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3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4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6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8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9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0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1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2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3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4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6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8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9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0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1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2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3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4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6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528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529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530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531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532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533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534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535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536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537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538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539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540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541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542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543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544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545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546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547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548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549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550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551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552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553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554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555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556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557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558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559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560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561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562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563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564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565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566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567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568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569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570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571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572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573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574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575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576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7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578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579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580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581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582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583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584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585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586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587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588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589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590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591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592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593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594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595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596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597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598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599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600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601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602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603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604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605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606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607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608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609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610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611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612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613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614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615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616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617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618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619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620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621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622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623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624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625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626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62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628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629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630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631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632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633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634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635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636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637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638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639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640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641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642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643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644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645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646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647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648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649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650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651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652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653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654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655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656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657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658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659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660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661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662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663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664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665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666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667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668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669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670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671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672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673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674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675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676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67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678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679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680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681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682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683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684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685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686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687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688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689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690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691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692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693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694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695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696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697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698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699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700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701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702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703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704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705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706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707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708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709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710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711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712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713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714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715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716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717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718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719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720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721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722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723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724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725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726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72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728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729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730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731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732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733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734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735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736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737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738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739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740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741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742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743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744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745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746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747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748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749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750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751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752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753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754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755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756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757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758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759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760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761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762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763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764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765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766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767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768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769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770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771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772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773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774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775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776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77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0"/>
  <sheetViews>
    <sheetView showGridLines="0" tabSelected="1" zoomScale="80" zoomScaleNormal="8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3" width="19.85546875" style="2" customWidth="1"/>
    <col min="4" max="4" width="16" style="2" customWidth="1"/>
    <col min="5" max="5" width="10.5703125" style="2" customWidth="1"/>
    <col min="6" max="6" width="24.42578125" style="2" bestFit="1" customWidth="1"/>
    <col min="7" max="7" width="18.5703125" style="2" customWidth="1"/>
    <col min="8" max="8" width="23.140625" style="2" bestFit="1" customWidth="1"/>
    <col min="9" max="9" width="28.5703125" style="2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3" t="s">
        <v>2</v>
      </c>
      <c r="C4" s="4"/>
      <c r="D4" s="5" t="s">
        <v>3</v>
      </c>
      <c r="E4" s="5"/>
      <c r="F4" s="5"/>
      <c r="G4" s="6"/>
      <c r="I4" s="7"/>
      <c r="J4" s="7"/>
    </row>
    <row r="5" spans="1:15" x14ac:dyDescent="0.2">
      <c r="B5" s="8" t="s">
        <v>4</v>
      </c>
      <c r="C5" s="9"/>
      <c r="D5" s="13" t="s">
        <v>5</v>
      </c>
      <c r="E5" s="10"/>
      <c r="G5" s="11"/>
      <c r="I5" s="7"/>
      <c r="J5" s="7"/>
      <c r="L5" s="12"/>
      <c r="M5" s="12"/>
    </row>
    <row r="6" spans="1:15" x14ac:dyDescent="0.2">
      <c r="B6" s="8" t="s">
        <v>6</v>
      </c>
      <c r="C6" s="9"/>
      <c r="D6" s="385">
        <v>44403</v>
      </c>
      <c r="E6" s="13"/>
      <c r="F6" s="13"/>
      <c r="G6" s="14"/>
      <c r="I6" s="7"/>
      <c r="J6" s="7"/>
      <c r="L6" s="12"/>
      <c r="M6" s="12"/>
    </row>
    <row r="7" spans="1:15" x14ac:dyDescent="0.2">
      <c r="B7" s="8" t="s">
        <v>7</v>
      </c>
      <c r="C7" s="9"/>
      <c r="D7" s="385">
        <v>44377</v>
      </c>
      <c r="E7" s="15"/>
      <c r="F7" s="15"/>
      <c r="G7" s="16"/>
      <c r="I7" s="17"/>
      <c r="J7" s="17"/>
      <c r="L7" s="12"/>
      <c r="M7" s="12"/>
    </row>
    <row r="8" spans="1:15" x14ac:dyDescent="0.2">
      <c r="B8" s="8" t="s">
        <v>8</v>
      </c>
      <c r="C8" s="9"/>
      <c r="D8" s="18" t="s">
        <v>9</v>
      </c>
      <c r="E8" s="18"/>
      <c r="F8" s="18"/>
      <c r="G8" s="19"/>
      <c r="I8" s="17"/>
      <c r="J8" s="17"/>
    </row>
    <row r="9" spans="1:15" x14ac:dyDescent="0.2">
      <c r="B9" s="8" t="s">
        <v>10</v>
      </c>
      <c r="C9" s="9"/>
      <c r="D9" s="18" t="s">
        <v>11</v>
      </c>
      <c r="E9" s="18"/>
      <c r="F9" s="18"/>
      <c r="G9" s="19"/>
      <c r="I9" s="17"/>
      <c r="J9" s="17"/>
    </row>
    <row r="10" spans="1:15" x14ac:dyDescent="0.2">
      <c r="B10" s="20" t="s">
        <v>12</v>
      </c>
      <c r="C10" s="21"/>
      <c r="D10" s="22" t="s">
        <v>13</v>
      </c>
      <c r="E10" s="18"/>
      <c r="F10" s="18"/>
      <c r="G10" s="19"/>
      <c r="I10" s="23"/>
      <c r="J10" s="23"/>
    </row>
    <row r="11" spans="1:15" ht="13.5" thickBot="1" x14ac:dyDescent="0.25">
      <c r="B11" s="24" t="s">
        <v>14</v>
      </c>
      <c r="C11" s="25"/>
      <c r="D11" s="26" t="s">
        <v>15</v>
      </c>
      <c r="E11" s="27"/>
      <c r="F11" s="27"/>
      <c r="G11" s="28"/>
    </row>
    <row r="12" spans="1:15" x14ac:dyDescent="0.2">
      <c r="B12" s="23"/>
      <c r="C12" s="23"/>
    </row>
    <row r="13" spans="1:15" ht="13.5" thickBot="1" x14ac:dyDescent="0.25"/>
    <row r="14" spans="1:15" ht="15.75" x14ac:dyDescent="0.25">
      <c r="A14" s="29" t="s">
        <v>16</v>
      </c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2"/>
    </row>
    <row r="15" spans="1:15" ht="6.75" customHeight="1" x14ac:dyDescent="0.2">
      <c r="A15" s="3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34"/>
    </row>
    <row r="16" spans="1:15" x14ac:dyDescent="0.2">
      <c r="A16" s="35"/>
      <c r="B16" s="36" t="s">
        <v>17</v>
      </c>
      <c r="C16" s="36" t="s">
        <v>18</v>
      </c>
      <c r="D16" s="37" t="s">
        <v>19</v>
      </c>
      <c r="E16" s="36" t="s">
        <v>20</v>
      </c>
      <c r="F16" s="36" t="s">
        <v>21</v>
      </c>
      <c r="G16" s="36" t="s">
        <v>22</v>
      </c>
      <c r="H16" s="36" t="s">
        <v>23</v>
      </c>
      <c r="I16" s="36" t="s">
        <v>24</v>
      </c>
      <c r="J16" s="36" t="s">
        <v>25</v>
      </c>
      <c r="K16" s="36" t="s">
        <v>26</v>
      </c>
      <c r="L16" s="36" t="s">
        <v>27</v>
      </c>
      <c r="M16" s="36" t="s">
        <v>28</v>
      </c>
      <c r="N16" s="36" t="s">
        <v>29</v>
      </c>
      <c r="O16" s="38" t="s">
        <v>30</v>
      </c>
    </row>
    <row r="17" spans="1:17" x14ac:dyDescent="0.2">
      <c r="A17" s="33"/>
      <c r="B17" s="39" t="s">
        <v>31</v>
      </c>
      <c r="C17" s="39" t="s">
        <v>32</v>
      </c>
      <c r="D17" s="386">
        <v>1.2415000000000001E-2</v>
      </c>
      <c r="E17" s="386">
        <f>D17-F17</f>
        <v>9.1500000000000088E-4</v>
      </c>
      <c r="F17" s="386">
        <v>1.15E-2</v>
      </c>
      <c r="G17" s="39"/>
      <c r="H17" s="387">
        <v>391530000</v>
      </c>
      <c r="I17" s="387">
        <v>27786401.829999998</v>
      </c>
      <c r="J17" s="388">
        <v>29705.21</v>
      </c>
      <c r="K17" s="389">
        <f>+'ESA Collection and Waterfall(2)'!G81</f>
        <v>1412210.9500000002</v>
      </c>
      <c r="L17" s="389">
        <f>I17-K17</f>
        <v>26374190.879999999</v>
      </c>
      <c r="M17" s="40">
        <f>L17/L21</f>
        <v>1</v>
      </c>
      <c r="N17" s="40" t="s">
        <v>33</v>
      </c>
      <c r="O17" s="41">
        <v>51404</v>
      </c>
      <c r="Q17" s="42"/>
    </row>
    <row r="18" spans="1:17" x14ac:dyDescent="0.2">
      <c r="A18" s="33"/>
      <c r="B18" s="43"/>
      <c r="C18" s="43"/>
      <c r="D18" s="44"/>
      <c r="E18" s="44"/>
      <c r="F18" s="44"/>
      <c r="G18" s="44"/>
      <c r="H18" s="45"/>
      <c r="I18" s="45"/>
      <c r="J18" s="46"/>
      <c r="K18" s="47"/>
      <c r="L18" s="46"/>
      <c r="M18" s="48"/>
      <c r="N18" s="48"/>
      <c r="O18" s="49"/>
      <c r="Q18" s="42"/>
    </row>
    <row r="19" spans="1:17" x14ac:dyDescent="0.2">
      <c r="A19" s="33"/>
      <c r="B19" s="43"/>
      <c r="C19" s="43"/>
      <c r="D19" s="44"/>
      <c r="E19" s="44"/>
      <c r="F19" s="44"/>
      <c r="G19" s="44"/>
      <c r="H19" s="45"/>
      <c r="I19" s="45"/>
      <c r="J19" s="46"/>
      <c r="K19" s="47"/>
      <c r="L19" s="46"/>
      <c r="M19" s="48"/>
      <c r="N19" s="48"/>
      <c r="O19" s="49"/>
      <c r="Q19" s="42"/>
    </row>
    <row r="20" spans="1:17" x14ac:dyDescent="0.2">
      <c r="A20" s="50"/>
      <c r="B20" s="51"/>
      <c r="C20" s="52"/>
      <c r="D20" s="53"/>
      <c r="E20" s="52"/>
      <c r="F20" s="52"/>
      <c r="G20" s="52"/>
      <c r="H20" s="54"/>
      <c r="I20" s="55"/>
      <c r="J20" s="55"/>
      <c r="K20" s="56"/>
      <c r="L20" s="55"/>
      <c r="M20" s="57"/>
      <c r="N20" s="57"/>
      <c r="O20" s="58"/>
    </row>
    <row r="21" spans="1:17" x14ac:dyDescent="0.2">
      <c r="A21" s="50"/>
      <c r="B21" s="59" t="s">
        <v>34</v>
      </c>
      <c r="C21" s="51"/>
      <c r="D21" s="60"/>
      <c r="E21" s="52"/>
      <c r="F21" s="52"/>
      <c r="G21" s="52"/>
      <c r="H21" s="61">
        <f>SUM(H17:H20)</f>
        <v>391530000</v>
      </c>
      <c r="I21" s="61">
        <f>SUM(I17:I20)</f>
        <v>27786401.829999998</v>
      </c>
      <c r="J21" s="61">
        <f>SUM(J17:J19)</f>
        <v>29705.21</v>
      </c>
      <c r="K21" s="61">
        <f>SUM(K17:K19)</f>
        <v>1412210.9500000002</v>
      </c>
      <c r="L21" s="61">
        <f>SUM(L17:L19)</f>
        <v>26374190.879999999</v>
      </c>
      <c r="M21" s="62">
        <f>SUM(M17:M19)</f>
        <v>1</v>
      </c>
      <c r="N21" s="63"/>
      <c r="O21" s="64"/>
    </row>
    <row r="22" spans="1:17" s="69" customFormat="1" ht="11.25" x14ac:dyDescent="0.2">
      <c r="A22" s="65" t="s">
        <v>35</v>
      </c>
      <c r="B22" s="66"/>
      <c r="C22" s="66"/>
      <c r="D22" s="66"/>
      <c r="E22" s="66"/>
      <c r="F22" s="66"/>
      <c r="G22" s="66"/>
      <c r="H22" s="66"/>
      <c r="I22" s="66"/>
      <c r="J22" s="66"/>
      <c r="K22" s="67"/>
      <c r="L22" s="67"/>
      <c r="M22" s="67"/>
      <c r="N22" s="67"/>
      <c r="O22" s="68"/>
    </row>
    <row r="23" spans="1:17" s="69" customFormat="1" ht="13.5" thickBot="1" x14ac:dyDescent="0.2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2"/>
      <c r="L23" s="72"/>
      <c r="M23" s="72"/>
      <c r="N23" s="72"/>
      <c r="O23" s="73"/>
    </row>
    <row r="24" spans="1:17" ht="13.5" thickBot="1" x14ac:dyDescent="0.25"/>
    <row r="25" spans="1:17" ht="15.75" x14ac:dyDescent="0.25">
      <c r="A25" s="29" t="s">
        <v>36</v>
      </c>
      <c r="B25" s="30"/>
      <c r="C25" s="31"/>
      <c r="D25" s="31"/>
      <c r="E25" s="31"/>
      <c r="F25" s="31"/>
      <c r="G25" s="31"/>
      <c r="H25" s="32"/>
      <c r="J25" s="29" t="s">
        <v>37</v>
      </c>
      <c r="K25" s="31"/>
      <c r="L25" s="31"/>
      <c r="M25" s="31"/>
      <c r="N25" s="31"/>
      <c r="O25" s="32"/>
    </row>
    <row r="26" spans="1:17" ht="6.75" customHeight="1" x14ac:dyDescent="0.2">
      <c r="A26" s="33"/>
      <c r="B26" s="23"/>
      <c r="C26" s="23"/>
      <c r="D26" s="23"/>
      <c r="E26" s="23"/>
      <c r="F26" s="23"/>
      <c r="G26" s="23"/>
      <c r="H26" s="34"/>
      <c r="J26" s="33"/>
      <c r="K26" s="23"/>
      <c r="L26" s="23"/>
      <c r="M26" s="23"/>
      <c r="N26" s="23"/>
      <c r="O26" s="34"/>
    </row>
    <row r="27" spans="1:17" s="84" customFormat="1" ht="12.75" customHeight="1" x14ac:dyDescent="0.2">
      <c r="A27" s="74"/>
      <c r="B27" s="75"/>
      <c r="C27" s="75"/>
      <c r="D27" s="75"/>
      <c r="E27" s="75"/>
      <c r="F27" s="76" t="s">
        <v>38</v>
      </c>
      <c r="G27" s="77" t="s">
        <v>39</v>
      </c>
      <c r="H27" s="38" t="s">
        <v>40</v>
      </c>
      <c r="I27" s="2"/>
      <c r="J27" s="78"/>
      <c r="K27" s="79"/>
      <c r="L27" s="80" t="s">
        <v>41</v>
      </c>
      <c r="M27" s="81" t="s">
        <v>42</v>
      </c>
      <c r="N27" s="82"/>
      <c r="O27" s="83"/>
    </row>
    <row r="28" spans="1:17" x14ac:dyDescent="0.2">
      <c r="A28" s="78"/>
      <c r="B28" s="85" t="s">
        <v>43</v>
      </c>
      <c r="C28" s="85"/>
      <c r="D28" s="85"/>
      <c r="E28" s="85"/>
      <c r="F28" s="390">
        <v>62987020.390000001</v>
      </c>
      <c r="G28" s="86">
        <f>H28-F28</f>
        <v>-1325971.0900000036</v>
      </c>
      <c r="H28" s="87">
        <v>61661049.299999997</v>
      </c>
      <c r="I28" s="88"/>
      <c r="J28" s="50"/>
      <c r="K28" s="89"/>
      <c r="L28" s="90"/>
      <c r="M28" s="91" t="s">
        <v>44</v>
      </c>
      <c r="N28" s="92"/>
      <c r="O28" s="93"/>
    </row>
    <row r="29" spans="1:17" x14ac:dyDescent="0.2">
      <c r="A29" s="33"/>
      <c r="B29" s="23" t="s">
        <v>45</v>
      </c>
      <c r="C29" s="23"/>
      <c r="D29" s="23"/>
      <c r="E29" s="23"/>
      <c r="F29" s="106">
        <v>510357.26</v>
      </c>
      <c r="G29" s="86">
        <f>H29-F29</f>
        <v>-49583.270000000019</v>
      </c>
      <c r="H29" s="94">
        <v>460773.99</v>
      </c>
      <c r="I29" s="88"/>
      <c r="J29" s="95" t="s">
        <v>46</v>
      </c>
      <c r="K29" s="96"/>
      <c r="L29" s="391">
        <v>3.2000000000000002E-3</v>
      </c>
      <c r="M29" s="97"/>
      <c r="N29" s="98">
        <v>-33.56</v>
      </c>
      <c r="O29" s="99"/>
    </row>
    <row r="30" spans="1:17" x14ac:dyDescent="0.2">
      <c r="A30" s="33"/>
      <c r="B30" s="100" t="s">
        <v>47</v>
      </c>
      <c r="C30" s="100"/>
      <c r="D30" s="100"/>
      <c r="E30" s="100"/>
      <c r="F30" s="392">
        <v>63497377.649999999</v>
      </c>
      <c r="G30" s="101">
        <f>H30-F30</f>
        <v>-1375554.3599999994</v>
      </c>
      <c r="H30" s="102">
        <v>62121823.289999999</v>
      </c>
      <c r="I30" s="88"/>
      <c r="J30" s="95" t="s">
        <v>48</v>
      </c>
      <c r="K30" s="96"/>
      <c r="L30" s="391">
        <v>1E-4</v>
      </c>
      <c r="M30" s="103"/>
      <c r="N30" s="104">
        <v>-2</v>
      </c>
      <c r="O30" s="105"/>
    </row>
    <row r="31" spans="1:17" x14ac:dyDescent="0.2">
      <c r="A31" s="33"/>
      <c r="B31" s="23"/>
      <c r="C31" s="23"/>
      <c r="D31" s="23"/>
      <c r="E31" s="23"/>
      <c r="F31" s="106">
        <v>0</v>
      </c>
      <c r="G31" s="86"/>
      <c r="H31" s="107"/>
      <c r="I31" s="88"/>
      <c r="J31" s="95" t="s">
        <v>49</v>
      </c>
      <c r="K31" s="96"/>
      <c r="L31" s="391">
        <v>5.2600000000000001E-2</v>
      </c>
      <c r="M31" s="103"/>
      <c r="N31" s="104">
        <v>-19.46</v>
      </c>
      <c r="O31" s="105"/>
    </row>
    <row r="32" spans="1:17" x14ac:dyDescent="0.2">
      <c r="A32" s="33"/>
      <c r="B32" s="23"/>
      <c r="C32" s="23"/>
      <c r="D32" s="23"/>
      <c r="E32" s="23"/>
      <c r="F32" s="106">
        <v>0</v>
      </c>
      <c r="G32" s="86"/>
      <c r="H32" s="107"/>
      <c r="I32" s="88"/>
      <c r="J32" s="95" t="s">
        <v>50</v>
      </c>
      <c r="K32" s="96"/>
      <c r="L32" s="391">
        <v>8.9899999999999994E-2</v>
      </c>
      <c r="M32" s="108"/>
      <c r="N32" s="109">
        <v>-2.0099999999999998</v>
      </c>
      <c r="O32" s="110"/>
    </row>
    <row r="33" spans="1:15" ht="15.75" customHeight="1" x14ac:dyDescent="0.2">
      <c r="A33" s="33"/>
      <c r="B33" s="23"/>
      <c r="C33" s="23"/>
      <c r="D33" s="23"/>
      <c r="E33" s="23"/>
      <c r="F33" s="106">
        <v>0</v>
      </c>
      <c r="G33" s="111"/>
      <c r="H33" s="112"/>
      <c r="I33" s="88"/>
      <c r="J33" s="113"/>
      <c r="K33" s="114"/>
      <c r="L33" s="115"/>
      <c r="M33" s="116"/>
      <c r="N33" s="117" t="s">
        <v>51</v>
      </c>
      <c r="O33" s="118"/>
    </row>
    <row r="34" spans="1:15" x14ac:dyDescent="0.2">
      <c r="A34" s="33"/>
      <c r="B34" s="23" t="s">
        <v>52</v>
      </c>
      <c r="C34" s="23"/>
      <c r="D34" s="23"/>
      <c r="E34" s="23"/>
      <c r="F34" s="106">
        <v>5.53</v>
      </c>
      <c r="G34" s="86">
        <f t="shared" ref="G34:G39" si="0">H34-F34</f>
        <v>-1.0000000000000675E-2</v>
      </c>
      <c r="H34" s="94">
        <v>5.52</v>
      </c>
      <c r="I34" s="88"/>
      <c r="J34" s="95" t="s">
        <v>53</v>
      </c>
      <c r="K34" s="96"/>
      <c r="L34" s="391">
        <f>84.66%+0.01%</f>
        <v>0.84670000000000001</v>
      </c>
      <c r="M34" s="97"/>
      <c r="N34" s="98">
        <v>182.24</v>
      </c>
      <c r="O34" s="99"/>
    </row>
    <row r="35" spans="1:15" x14ac:dyDescent="0.2">
      <c r="A35" s="33"/>
      <c r="B35" s="23" t="s">
        <v>54</v>
      </c>
      <c r="C35" s="23"/>
      <c r="D35" s="23"/>
      <c r="E35" s="23"/>
      <c r="F35" s="106">
        <v>151.80000000000001</v>
      </c>
      <c r="G35" s="86">
        <f t="shared" si="0"/>
        <v>-2.0000000000010232E-2</v>
      </c>
      <c r="H35" s="94">
        <v>151.78</v>
      </c>
      <c r="I35" s="88"/>
      <c r="J35" s="95" t="s">
        <v>55</v>
      </c>
      <c r="K35" s="96"/>
      <c r="L35" s="391">
        <v>7.4999999999999997E-3</v>
      </c>
      <c r="M35" s="103"/>
      <c r="N35" s="104">
        <v>219.8</v>
      </c>
      <c r="O35" s="105"/>
    </row>
    <row r="36" spans="1:15" ht="12.75" customHeight="1" x14ac:dyDescent="0.2">
      <c r="A36" s="33"/>
      <c r="B36" s="23" t="s">
        <v>56</v>
      </c>
      <c r="C36" s="23"/>
      <c r="D36" s="23"/>
      <c r="E36" s="23"/>
      <c r="F36" s="393">
        <v>11132</v>
      </c>
      <c r="G36" s="119">
        <f t="shared" si="0"/>
        <v>-212</v>
      </c>
      <c r="H36" s="120">
        <v>10920</v>
      </c>
      <c r="I36" s="88"/>
      <c r="J36" s="95" t="s">
        <v>57</v>
      </c>
      <c r="K36" s="96"/>
      <c r="L36" s="391">
        <v>0</v>
      </c>
      <c r="M36" s="103"/>
      <c r="N36" s="104">
        <v>0</v>
      </c>
      <c r="O36" s="105"/>
    </row>
    <row r="37" spans="1:15" ht="13.5" thickBot="1" x14ac:dyDescent="0.25">
      <c r="A37" s="33"/>
      <c r="B37" s="23" t="s">
        <v>58</v>
      </c>
      <c r="C37" s="23"/>
      <c r="D37" s="23"/>
      <c r="E37" s="23"/>
      <c r="F37" s="393">
        <v>5138</v>
      </c>
      <c r="G37" s="119">
        <f t="shared" si="0"/>
        <v>-91</v>
      </c>
      <c r="H37" s="120">
        <v>5047</v>
      </c>
      <c r="I37" s="88"/>
      <c r="J37" s="121" t="s">
        <v>59</v>
      </c>
      <c r="K37" s="96"/>
      <c r="L37" s="122"/>
      <c r="M37" s="123"/>
      <c r="N37" s="124">
        <v>154.63</v>
      </c>
      <c r="O37" s="125"/>
    </row>
    <row r="38" spans="1:15" ht="13.5" thickBot="1" x14ac:dyDescent="0.25">
      <c r="A38" s="33"/>
      <c r="B38" s="23" t="s">
        <v>60</v>
      </c>
      <c r="C38" s="23"/>
      <c r="D38" s="23"/>
      <c r="E38" s="23"/>
      <c r="F38" s="106">
        <v>5704.04</v>
      </c>
      <c r="G38" s="86">
        <f t="shared" si="0"/>
        <v>-15.229999999999563</v>
      </c>
      <c r="H38" s="94">
        <v>5688.81</v>
      </c>
      <c r="I38" s="88"/>
      <c r="J38" s="126"/>
      <c r="K38" s="127"/>
      <c r="L38" s="128"/>
      <c r="M38" s="129"/>
      <c r="N38" s="129"/>
      <c r="O38" s="130"/>
    </row>
    <row r="39" spans="1:15" ht="12.75" customHeight="1" x14ac:dyDescent="0.2">
      <c r="A39" s="50"/>
      <c r="B39" s="131" t="s">
        <v>61</v>
      </c>
      <c r="C39" s="131"/>
      <c r="D39" s="131"/>
      <c r="E39" s="131"/>
      <c r="F39" s="394">
        <v>12358.38</v>
      </c>
      <c r="G39" s="132">
        <f t="shared" si="0"/>
        <v>-49.719999999999345</v>
      </c>
      <c r="H39" s="133">
        <v>12308.66</v>
      </c>
      <c r="I39" s="88"/>
      <c r="J39" s="134" t="s">
        <v>62</v>
      </c>
      <c r="K39" s="135"/>
      <c r="L39" s="135"/>
      <c r="M39" s="135"/>
      <c r="N39" s="135"/>
      <c r="O39" s="136"/>
    </row>
    <row r="40" spans="1:15" s="69" customFormat="1" x14ac:dyDescent="0.2">
      <c r="A40" s="65"/>
      <c r="B40" s="66"/>
      <c r="C40" s="66"/>
      <c r="D40" s="66"/>
      <c r="E40" s="66"/>
      <c r="F40" s="67"/>
      <c r="G40" s="67"/>
      <c r="H40" s="137"/>
      <c r="I40" s="88"/>
      <c r="J40" s="138"/>
      <c r="K40" s="139"/>
      <c r="L40" s="139"/>
      <c r="M40" s="139"/>
      <c r="N40" s="139"/>
      <c r="O40" s="140"/>
    </row>
    <row r="41" spans="1:15" s="69" customFormat="1" ht="13.5" thickBot="1" x14ac:dyDescent="0.25">
      <c r="A41" s="70"/>
      <c r="B41" s="71"/>
      <c r="C41" s="71"/>
      <c r="D41" s="71"/>
      <c r="E41" s="71"/>
      <c r="F41" s="71"/>
      <c r="G41" s="71"/>
      <c r="H41" s="73"/>
      <c r="I41" s="88"/>
      <c r="J41" s="141"/>
      <c r="K41" s="142"/>
      <c r="L41" s="142"/>
      <c r="M41" s="142"/>
      <c r="N41" s="142"/>
      <c r="O41" s="143"/>
    </row>
    <row r="42" spans="1:15" ht="13.5" thickBot="1" x14ac:dyDescent="0.25">
      <c r="I42" s="88"/>
    </row>
    <row r="43" spans="1:15" ht="15.75" x14ac:dyDescent="0.25">
      <c r="A43" s="29" t="s">
        <v>63</v>
      </c>
      <c r="B43" s="31"/>
      <c r="C43" s="31"/>
      <c r="D43" s="31"/>
      <c r="E43" s="31"/>
      <c r="F43" s="31"/>
      <c r="G43" s="31"/>
      <c r="H43" s="32"/>
      <c r="I43" s="88"/>
      <c r="J43" s="144"/>
      <c r="L43" s="23"/>
    </row>
    <row r="44" spans="1:15" x14ac:dyDescent="0.2">
      <c r="A44" s="33"/>
      <c r="B44" s="23"/>
      <c r="C44" s="23"/>
      <c r="D44" s="23"/>
      <c r="E44" s="23"/>
      <c r="F44" s="23"/>
      <c r="G44" s="23"/>
      <c r="H44" s="34"/>
      <c r="I44" s="88"/>
      <c r="J44" s="23"/>
      <c r="L44" s="17"/>
    </row>
    <row r="45" spans="1:15" x14ac:dyDescent="0.2">
      <c r="A45" s="74"/>
      <c r="B45" s="75"/>
      <c r="C45" s="75"/>
      <c r="D45" s="75"/>
      <c r="E45" s="75"/>
      <c r="F45" s="36" t="s">
        <v>64</v>
      </c>
      <c r="G45" s="36" t="s">
        <v>39</v>
      </c>
      <c r="H45" s="145" t="s">
        <v>40</v>
      </c>
      <c r="I45" s="88"/>
      <c r="J45" s="17"/>
      <c r="L45" s="17"/>
    </row>
    <row r="46" spans="1:15" x14ac:dyDescent="0.2">
      <c r="A46" s="78"/>
      <c r="B46" s="85" t="s">
        <v>65</v>
      </c>
      <c r="C46" s="85"/>
      <c r="D46" s="85"/>
      <c r="E46" s="79"/>
      <c r="F46" s="395">
        <v>616763.98</v>
      </c>
      <c r="G46" s="47">
        <f>H46-F46</f>
        <v>0</v>
      </c>
      <c r="H46" s="87">
        <f>+F47</f>
        <v>616763.98</v>
      </c>
      <c r="I46" s="88"/>
      <c r="J46" s="146"/>
      <c r="K46" s="146"/>
      <c r="L46" s="146"/>
      <c r="O46" s="147"/>
    </row>
    <row r="47" spans="1:15" x14ac:dyDescent="0.2">
      <c r="A47" s="33"/>
      <c r="B47" s="23" t="s">
        <v>66</v>
      </c>
      <c r="C47" s="23"/>
      <c r="D47" s="23"/>
      <c r="E47" s="96"/>
      <c r="F47" s="86">
        <v>616763.98</v>
      </c>
      <c r="G47" s="47">
        <f>H47-F47</f>
        <v>0</v>
      </c>
      <c r="H47" s="107">
        <v>616763.98</v>
      </c>
      <c r="I47" s="88"/>
      <c r="J47" s="146"/>
      <c r="O47" s="147"/>
    </row>
    <row r="48" spans="1:15" x14ac:dyDescent="0.2">
      <c r="A48" s="33"/>
      <c r="B48" s="23" t="s">
        <v>67</v>
      </c>
      <c r="C48" s="23"/>
      <c r="D48" s="23"/>
      <c r="E48" s="96"/>
      <c r="F48" s="86">
        <v>0</v>
      </c>
      <c r="G48" s="47">
        <v>0</v>
      </c>
      <c r="H48" s="107">
        <v>0</v>
      </c>
      <c r="I48" s="88"/>
      <c r="J48" s="23"/>
      <c r="L48" s="148"/>
      <c r="O48" s="147"/>
    </row>
    <row r="49" spans="1:15" x14ac:dyDescent="0.2">
      <c r="A49" s="33"/>
      <c r="B49" s="23" t="s">
        <v>68</v>
      </c>
      <c r="C49" s="23"/>
      <c r="D49" s="23"/>
      <c r="E49" s="96"/>
      <c r="F49" s="86">
        <v>0</v>
      </c>
      <c r="G49" s="47">
        <v>0</v>
      </c>
      <c r="H49" s="107">
        <v>0</v>
      </c>
      <c r="I49" s="88"/>
      <c r="J49" s="146"/>
      <c r="L49" s="148"/>
      <c r="N49" s="149"/>
      <c r="O49" s="147"/>
    </row>
    <row r="50" spans="1:15" x14ac:dyDescent="0.2">
      <c r="A50" s="33"/>
      <c r="B50" s="23" t="s">
        <v>69</v>
      </c>
      <c r="C50" s="23"/>
      <c r="D50" s="23"/>
      <c r="E50" s="96"/>
      <c r="F50" s="86">
        <v>1089295.3700000001</v>
      </c>
      <c r="G50" s="47">
        <f>H50-F50</f>
        <v>517983.66999999993</v>
      </c>
      <c r="H50" s="107">
        <v>1607279.04</v>
      </c>
      <c r="I50" s="88"/>
      <c r="J50" s="150"/>
      <c r="K50" s="151"/>
      <c r="L50" s="23"/>
      <c r="O50" s="147"/>
    </row>
    <row r="51" spans="1:15" x14ac:dyDescent="0.2">
      <c r="A51" s="33"/>
      <c r="B51" s="23" t="s">
        <v>70</v>
      </c>
      <c r="C51" s="23"/>
      <c r="D51" s="23"/>
      <c r="E51" s="96"/>
      <c r="F51" s="86">
        <v>0</v>
      </c>
      <c r="G51" s="47">
        <v>0</v>
      </c>
      <c r="H51" s="107">
        <v>0</v>
      </c>
      <c r="I51" s="88"/>
      <c r="J51" s="150"/>
      <c r="K51" s="148"/>
      <c r="L51" s="150"/>
      <c r="O51" s="147"/>
    </row>
    <row r="52" spans="1:15" x14ac:dyDescent="0.2">
      <c r="A52" s="33"/>
      <c r="B52" s="23"/>
      <c r="C52" s="23"/>
      <c r="D52" s="23"/>
      <c r="E52" s="96"/>
      <c r="F52" s="86"/>
      <c r="G52" s="47"/>
      <c r="H52" s="107"/>
      <c r="I52" s="88"/>
      <c r="J52" s="23"/>
      <c r="L52" s="23"/>
      <c r="O52" s="147"/>
    </row>
    <row r="53" spans="1:15" x14ac:dyDescent="0.2">
      <c r="A53" s="33"/>
      <c r="B53" s="100" t="s">
        <v>71</v>
      </c>
      <c r="C53" s="23"/>
      <c r="D53" s="23"/>
      <c r="E53" s="96"/>
      <c r="F53" s="101">
        <v>1706059.35</v>
      </c>
      <c r="G53" s="47">
        <f>H53-F53</f>
        <v>517983.66999999993</v>
      </c>
      <c r="H53" s="152">
        <f>H47+H50</f>
        <v>2224043.02</v>
      </c>
      <c r="I53" s="88"/>
      <c r="J53" s="150"/>
      <c r="L53" s="150"/>
      <c r="O53" s="147"/>
    </row>
    <row r="54" spans="1:15" x14ac:dyDescent="0.2">
      <c r="A54" s="50"/>
      <c r="B54" s="131"/>
      <c r="C54" s="131"/>
      <c r="D54" s="131"/>
      <c r="E54" s="89"/>
      <c r="F54" s="153"/>
      <c r="G54" s="153"/>
      <c r="H54" s="154"/>
      <c r="I54" s="88"/>
      <c r="J54" s="23"/>
      <c r="L54" s="23"/>
      <c r="O54" s="147"/>
    </row>
    <row r="55" spans="1:15" x14ac:dyDescent="0.2">
      <c r="A55" s="65"/>
      <c r="B55" s="67"/>
      <c r="C55" s="67"/>
      <c r="D55" s="67"/>
      <c r="E55" s="67"/>
      <c r="F55" s="155"/>
      <c r="G55" s="155"/>
      <c r="H55" s="156"/>
      <c r="I55" s="88"/>
      <c r="J55" s="23"/>
    </row>
    <row r="56" spans="1:15" x14ac:dyDescent="0.2">
      <c r="A56" s="65"/>
      <c r="B56" s="67"/>
      <c r="C56" s="67"/>
      <c r="D56" s="67"/>
      <c r="E56" s="67"/>
      <c r="F56" s="155"/>
      <c r="G56" s="155"/>
      <c r="H56" s="156"/>
      <c r="I56" s="88"/>
      <c r="J56" s="23"/>
      <c r="L56" s="147"/>
      <c r="M56" s="147"/>
    </row>
    <row r="57" spans="1:15" ht="13.5" thickBot="1" x14ac:dyDescent="0.25">
      <c r="A57" s="157"/>
      <c r="B57" s="72"/>
      <c r="C57" s="72"/>
      <c r="D57" s="72"/>
      <c r="E57" s="72"/>
      <c r="F57" s="158"/>
      <c r="G57" s="158"/>
      <c r="H57" s="159"/>
      <c r="I57" s="88"/>
    </row>
    <row r="58" spans="1:15" x14ac:dyDescent="0.2">
      <c r="I58" s="88"/>
    </row>
    <row r="59" spans="1:15" ht="13.5" thickBot="1" x14ac:dyDescent="0.25">
      <c r="I59" s="88"/>
    </row>
    <row r="60" spans="1:15" ht="16.5" thickBot="1" x14ac:dyDescent="0.3">
      <c r="A60" s="29" t="s">
        <v>72</v>
      </c>
      <c r="B60" s="31"/>
      <c r="C60" s="31"/>
      <c r="D60" s="31"/>
      <c r="E60" s="31"/>
      <c r="F60" s="31"/>
      <c r="G60" s="31"/>
      <c r="H60" s="32"/>
      <c r="I60" s="88"/>
      <c r="J60" s="160" t="s">
        <v>73</v>
      </c>
      <c r="K60" s="161"/>
    </row>
    <row r="61" spans="1:15" ht="6.75" customHeight="1" x14ac:dyDescent="0.2">
      <c r="A61" s="33"/>
      <c r="B61" s="23"/>
      <c r="C61" s="23"/>
      <c r="D61" s="23"/>
      <c r="E61" s="23"/>
      <c r="F61" s="23"/>
      <c r="G61" s="23"/>
      <c r="H61" s="34"/>
      <c r="I61" s="88"/>
      <c r="J61" s="33"/>
      <c r="K61" s="34"/>
    </row>
    <row r="62" spans="1:15" s="84" customFormat="1" x14ac:dyDescent="0.2">
      <c r="A62" s="74"/>
      <c r="B62" s="75"/>
      <c r="C62" s="75"/>
      <c r="D62" s="75"/>
      <c r="E62" s="162"/>
      <c r="F62" s="36" t="s">
        <v>64</v>
      </c>
      <c r="G62" s="77" t="s">
        <v>39</v>
      </c>
      <c r="H62" s="145" t="s">
        <v>40</v>
      </c>
      <c r="I62" s="88"/>
      <c r="J62" s="33" t="s">
        <v>74</v>
      </c>
      <c r="K62" s="396">
        <v>6.8199999999999997E-2</v>
      </c>
    </row>
    <row r="63" spans="1:15" ht="13.5" thickBot="1" x14ac:dyDescent="0.25">
      <c r="A63" s="78"/>
      <c r="B63" s="163" t="s">
        <v>75</v>
      </c>
      <c r="C63" s="85"/>
      <c r="D63" s="85"/>
      <c r="E63" s="23"/>
      <c r="F63" s="164"/>
      <c r="G63" s="79"/>
      <c r="H63" s="165"/>
      <c r="I63" s="88"/>
      <c r="J63" s="166"/>
      <c r="K63" s="167"/>
    </row>
    <row r="64" spans="1:15" ht="14.25" x14ac:dyDescent="0.2">
      <c r="A64" s="33"/>
      <c r="B64" s="23" t="s">
        <v>76</v>
      </c>
      <c r="C64" s="23"/>
      <c r="D64" s="23"/>
      <c r="E64" s="23"/>
      <c r="F64" s="175">
        <v>65999858.109999999</v>
      </c>
      <c r="G64" s="47">
        <f>-F64+H64</f>
        <v>-1344229.799999997</v>
      </c>
      <c r="H64" s="397">
        <v>64655628.310000002</v>
      </c>
      <c r="I64" s="88"/>
      <c r="J64" s="23"/>
      <c r="K64" s="168"/>
    </row>
    <row r="65" spans="1:16" x14ac:dyDescent="0.2">
      <c r="A65" s="33"/>
      <c r="B65" s="23" t="s">
        <v>77</v>
      </c>
      <c r="C65" s="23"/>
      <c r="D65" s="23"/>
      <c r="E65" s="23"/>
      <c r="F65" s="46">
        <v>0</v>
      </c>
      <c r="G65" s="47">
        <v>0</v>
      </c>
      <c r="H65" s="107">
        <v>0</v>
      </c>
      <c r="I65" s="88"/>
      <c r="J65" s="67"/>
      <c r="K65" s="23"/>
    </row>
    <row r="66" spans="1:16" x14ac:dyDescent="0.2">
      <c r="A66" s="33"/>
      <c r="B66" s="23" t="s">
        <v>78</v>
      </c>
      <c r="C66" s="23"/>
      <c r="D66" s="23"/>
      <c r="E66" s="23"/>
      <c r="F66" s="175">
        <v>616763.98</v>
      </c>
      <c r="G66" s="47">
        <f>(-F66+H66)</f>
        <v>0</v>
      </c>
      <c r="H66" s="107">
        <f>+H47</f>
        <v>616763.98</v>
      </c>
      <c r="I66" s="88"/>
      <c r="J66" s="23"/>
      <c r="K66" s="23"/>
    </row>
    <row r="67" spans="1:16" x14ac:dyDescent="0.2">
      <c r="A67" s="33"/>
      <c r="B67" s="23" t="s">
        <v>70</v>
      </c>
      <c r="C67" s="23"/>
      <c r="D67" s="23"/>
      <c r="E67" s="169"/>
      <c r="F67" s="170">
        <v>0</v>
      </c>
      <c r="G67" s="56"/>
      <c r="H67" s="171">
        <v>0</v>
      </c>
      <c r="I67" s="88"/>
    </row>
    <row r="68" spans="1:16" ht="13.5" thickBot="1" x14ac:dyDescent="0.25">
      <c r="A68" s="33"/>
      <c r="B68" s="100" t="s">
        <v>79</v>
      </c>
      <c r="C68" s="23"/>
      <c r="D68" s="23"/>
      <c r="E68" s="23"/>
      <c r="F68" s="398">
        <v>66616622.090000004</v>
      </c>
      <c r="G68" s="172">
        <f>SUM(G64:G67)</f>
        <v>-1344229.799999997</v>
      </c>
      <c r="H68" s="173">
        <f>SUM(H64:H67)</f>
        <v>65272392.289999999</v>
      </c>
      <c r="I68" s="88"/>
      <c r="J68" s="147"/>
    </row>
    <row r="69" spans="1:16" ht="15.75" x14ac:dyDescent="0.25">
      <c r="A69" s="33"/>
      <c r="B69" s="23"/>
      <c r="C69" s="23"/>
      <c r="D69" s="23"/>
      <c r="E69" s="23"/>
      <c r="F69" s="174"/>
      <c r="G69" s="146"/>
      <c r="H69" s="102"/>
      <c r="I69" s="88"/>
      <c r="J69" s="29" t="s">
        <v>80</v>
      </c>
      <c r="K69" s="31"/>
      <c r="L69" s="31"/>
      <c r="M69" s="31"/>
      <c r="N69" s="31"/>
      <c r="O69" s="32"/>
    </row>
    <row r="70" spans="1:16" ht="6.75" customHeight="1" x14ac:dyDescent="0.2">
      <c r="A70" s="33"/>
      <c r="B70" s="100"/>
      <c r="C70" s="23"/>
      <c r="D70" s="23"/>
      <c r="E70" s="23"/>
      <c r="F70" s="175"/>
      <c r="G70" s="146"/>
      <c r="H70" s="94"/>
      <c r="I70" s="88"/>
      <c r="J70" s="33"/>
      <c r="K70" s="23"/>
      <c r="L70" s="23"/>
      <c r="M70" s="23"/>
      <c r="N70" s="23"/>
      <c r="O70" s="34"/>
    </row>
    <row r="71" spans="1:16" x14ac:dyDescent="0.2">
      <c r="A71" s="33"/>
      <c r="B71" s="100" t="s">
        <v>81</v>
      </c>
      <c r="C71" s="23"/>
      <c r="D71" s="23"/>
      <c r="E71" s="23"/>
      <c r="F71" s="175"/>
      <c r="G71" s="146"/>
      <c r="H71" s="94"/>
      <c r="I71" s="88"/>
      <c r="J71" s="35"/>
      <c r="K71" s="176"/>
      <c r="L71" s="36" t="s">
        <v>82</v>
      </c>
      <c r="M71" s="36" t="s">
        <v>83</v>
      </c>
      <c r="N71" s="36" t="s">
        <v>84</v>
      </c>
      <c r="O71" s="145" t="s">
        <v>85</v>
      </c>
    </row>
    <row r="72" spans="1:16" x14ac:dyDescent="0.2">
      <c r="A72" s="33"/>
      <c r="B72" s="23" t="s">
        <v>86</v>
      </c>
      <c r="C72" s="23"/>
      <c r="D72" s="23"/>
      <c r="E72" s="23"/>
      <c r="F72" s="175">
        <v>27786401.829999998</v>
      </c>
      <c r="G72" s="146">
        <f>(-F72+H72)</f>
        <v>-1412210.9499999993</v>
      </c>
      <c r="H72" s="94">
        <f>+L21</f>
        <v>26374190.879999999</v>
      </c>
      <c r="I72" s="88"/>
      <c r="J72" s="33"/>
      <c r="K72" s="23"/>
      <c r="L72" s="177"/>
      <c r="M72" s="178"/>
      <c r="N72" s="179"/>
      <c r="O72" s="180"/>
    </row>
    <row r="73" spans="1:16" x14ac:dyDescent="0.2">
      <c r="A73" s="33"/>
      <c r="B73" s="23" t="s">
        <v>87</v>
      </c>
      <c r="C73" s="23"/>
      <c r="D73" s="23"/>
      <c r="E73" s="169"/>
      <c r="F73" s="170">
        <v>0</v>
      </c>
      <c r="G73" s="181"/>
      <c r="H73" s="133">
        <v>0</v>
      </c>
      <c r="I73" s="88"/>
      <c r="J73" s="33" t="s">
        <v>88</v>
      </c>
      <c r="K73" s="23"/>
      <c r="L73" s="182">
        <v>62121823.289999999</v>
      </c>
      <c r="M73" s="183">
        <v>1</v>
      </c>
      <c r="N73" s="184">
        <v>10920</v>
      </c>
      <c r="O73" s="185">
        <v>468646.11</v>
      </c>
    </row>
    <row r="74" spans="1:16" x14ac:dyDescent="0.2">
      <c r="A74" s="33"/>
      <c r="B74" s="100" t="s">
        <v>89</v>
      </c>
      <c r="C74" s="23"/>
      <c r="D74" s="23"/>
      <c r="E74" s="23"/>
      <c r="F74" s="174">
        <v>27786401.829999998</v>
      </c>
      <c r="G74" s="186">
        <f>SUM(G72:G73)</f>
        <v>-1412210.9499999993</v>
      </c>
      <c r="H74" s="152">
        <f>SUM(H72:H73)</f>
        <v>26374190.879999999</v>
      </c>
      <c r="I74" s="88"/>
      <c r="J74" s="33" t="s">
        <v>90</v>
      </c>
      <c r="K74" s="23"/>
      <c r="L74" s="182">
        <v>0</v>
      </c>
      <c r="M74" s="183">
        <v>0</v>
      </c>
      <c r="N74" s="184">
        <v>0</v>
      </c>
      <c r="O74" s="185">
        <v>0</v>
      </c>
    </row>
    <row r="75" spans="1:16" x14ac:dyDescent="0.2">
      <c r="A75" s="33"/>
      <c r="B75" s="23"/>
      <c r="C75" s="23"/>
      <c r="D75" s="23"/>
      <c r="E75" s="23"/>
      <c r="F75" s="187"/>
      <c r="G75" s="96"/>
      <c r="H75" s="34"/>
      <c r="I75" s="88"/>
      <c r="J75" s="33" t="s">
        <v>91</v>
      </c>
      <c r="K75" s="23"/>
      <c r="L75" s="182">
        <v>0</v>
      </c>
      <c r="M75" s="183">
        <v>0</v>
      </c>
      <c r="N75" s="184">
        <v>0</v>
      </c>
      <c r="O75" s="185">
        <v>0</v>
      </c>
    </row>
    <row r="76" spans="1:16" x14ac:dyDescent="0.2">
      <c r="A76" s="33"/>
      <c r="B76" s="23"/>
      <c r="C76" s="100"/>
      <c r="D76" s="100"/>
      <c r="E76" s="100"/>
      <c r="F76" s="188"/>
      <c r="G76" s="189"/>
      <c r="H76" s="190"/>
      <c r="I76" s="88"/>
      <c r="J76" s="191" t="s">
        <v>92</v>
      </c>
      <c r="K76" s="131"/>
      <c r="L76" s="228">
        <v>62121823.289999999</v>
      </c>
      <c r="M76" s="192"/>
      <c r="N76" s="399">
        <v>10920</v>
      </c>
      <c r="O76" s="262">
        <v>468646.11</v>
      </c>
      <c r="P76" s="147"/>
    </row>
    <row r="77" spans="1:16" x14ac:dyDescent="0.2">
      <c r="A77" s="33"/>
      <c r="B77" s="23"/>
      <c r="C77" s="23"/>
      <c r="D77" s="23"/>
      <c r="E77" s="23"/>
      <c r="F77" s="187"/>
      <c r="G77" s="96"/>
      <c r="H77" s="34"/>
      <c r="I77" s="88"/>
      <c r="J77" s="65"/>
      <c r="K77" s="23"/>
      <c r="L77" s="23"/>
      <c r="M77" s="23"/>
      <c r="N77" s="23"/>
      <c r="O77" s="34"/>
    </row>
    <row r="78" spans="1:16" ht="13.5" thickBot="1" x14ac:dyDescent="0.25">
      <c r="A78" s="33"/>
      <c r="B78" s="23" t="s">
        <v>93</v>
      </c>
      <c r="C78" s="23"/>
      <c r="D78" s="23"/>
      <c r="E78" s="23"/>
      <c r="F78" s="48">
        <v>2.3975</v>
      </c>
      <c r="G78" s="193"/>
      <c r="H78" s="196">
        <f>+H68/H72</f>
        <v>2.4748585686280586</v>
      </c>
      <c r="I78" s="88"/>
      <c r="J78" s="157"/>
      <c r="K78" s="72"/>
      <c r="L78" s="72"/>
      <c r="M78" s="72"/>
      <c r="N78" s="72"/>
      <c r="O78" s="194"/>
    </row>
    <row r="79" spans="1:16" x14ac:dyDescent="0.2">
      <c r="A79" s="33"/>
      <c r="C79" s="23"/>
      <c r="D79" s="23"/>
      <c r="E79" s="23"/>
      <c r="F79" s="195"/>
      <c r="G79" s="193"/>
      <c r="H79" s="196"/>
      <c r="I79" s="147"/>
      <c r="J79" s="23"/>
      <c r="K79" s="23"/>
      <c r="L79" s="23"/>
      <c r="M79" s="23"/>
      <c r="N79" s="23"/>
      <c r="O79" s="23"/>
    </row>
    <row r="80" spans="1:16" x14ac:dyDescent="0.2">
      <c r="A80" s="50"/>
      <c r="B80" s="131"/>
      <c r="C80" s="131"/>
      <c r="D80" s="131"/>
      <c r="E80" s="131"/>
      <c r="F80" s="197"/>
      <c r="G80" s="198"/>
      <c r="H80" s="199"/>
      <c r="I80" s="147"/>
    </row>
    <row r="81" spans="1:15" s="69" customFormat="1" x14ac:dyDescent="0.2">
      <c r="A81" s="200" t="s">
        <v>94</v>
      </c>
      <c r="B81" s="66"/>
      <c r="C81" s="66"/>
      <c r="D81" s="66"/>
      <c r="E81" s="66"/>
      <c r="F81" s="67"/>
      <c r="G81" s="66"/>
      <c r="H81" s="68"/>
      <c r="I81" s="2"/>
    </row>
    <row r="82" spans="1:15" s="69" customFormat="1" ht="12" thickBot="1" x14ac:dyDescent="0.25">
      <c r="A82" s="70"/>
      <c r="B82" s="71"/>
      <c r="C82" s="71"/>
      <c r="D82" s="71"/>
      <c r="E82" s="71"/>
      <c r="F82" s="71"/>
      <c r="G82" s="71"/>
      <c r="H82" s="73"/>
    </row>
    <row r="83" spans="1:15" ht="12.7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</row>
    <row r="84" spans="1:15" ht="15.75" x14ac:dyDescent="0.25">
      <c r="A84" s="201" t="str">
        <f>+D4&amp;" - "&amp;D5</f>
        <v>ELFI, Inc. - Indenture No. 2, LLC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</row>
    <row r="85" spans="1:15" ht="12.75" customHeight="1" thickBot="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</row>
    <row r="86" spans="1:15" ht="15.75" x14ac:dyDescent="0.25">
      <c r="A86" s="29" t="s">
        <v>95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2"/>
    </row>
    <row r="87" spans="1:15" ht="6.75" customHeight="1" x14ac:dyDescent="0.2">
      <c r="A87" s="3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34"/>
    </row>
    <row r="88" spans="1:15" s="84" customFormat="1" x14ac:dyDescent="0.2">
      <c r="A88" s="74"/>
      <c r="B88" s="75"/>
      <c r="C88" s="75"/>
      <c r="D88" s="75"/>
      <c r="E88" s="162"/>
      <c r="F88" s="202" t="s">
        <v>84</v>
      </c>
      <c r="G88" s="202"/>
      <c r="H88" s="203" t="s">
        <v>96</v>
      </c>
      <c r="I88" s="204"/>
      <c r="J88" s="202" t="s">
        <v>97</v>
      </c>
      <c r="K88" s="202"/>
      <c r="L88" s="202" t="s">
        <v>98</v>
      </c>
      <c r="M88" s="202"/>
      <c r="N88" s="202" t="s">
        <v>99</v>
      </c>
      <c r="O88" s="205"/>
    </row>
    <row r="89" spans="1:15" s="84" customFormat="1" x14ac:dyDescent="0.2">
      <c r="A89" s="74"/>
      <c r="B89" s="75"/>
      <c r="C89" s="75"/>
      <c r="D89" s="75"/>
      <c r="E89" s="162"/>
      <c r="F89" s="36" t="s">
        <v>100</v>
      </c>
      <c r="G89" s="36" t="s">
        <v>101</v>
      </c>
      <c r="H89" s="206" t="s">
        <v>100</v>
      </c>
      <c r="I89" s="207" t="s">
        <v>101</v>
      </c>
      <c r="J89" s="36" t="s">
        <v>100</v>
      </c>
      <c r="K89" s="36" t="s">
        <v>101</v>
      </c>
      <c r="L89" s="36" t="s">
        <v>100</v>
      </c>
      <c r="M89" s="36" t="s">
        <v>101</v>
      </c>
      <c r="N89" s="36" t="s">
        <v>100</v>
      </c>
      <c r="O89" s="38" t="s">
        <v>101</v>
      </c>
    </row>
    <row r="90" spans="1:15" x14ac:dyDescent="0.2">
      <c r="A90" s="208" t="s">
        <v>46</v>
      </c>
      <c r="B90" s="23" t="s">
        <v>46</v>
      </c>
      <c r="C90" s="23"/>
      <c r="D90" s="23"/>
      <c r="E90" s="23"/>
      <c r="F90" s="209">
        <v>21</v>
      </c>
      <c r="G90" s="209">
        <v>23</v>
      </c>
      <c r="H90" s="210">
        <v>185968.6</v>
      </c>
      <c r="I90" s="210">
        <v>201586.94</v>
      </c>
      <c r="J90" s="211">
        <v>2.8999999999999998E-3</v>
      </c>
      <c r="K90" s="400">
        <v>3.2000000000000002E-3</v>
      </c>
      <c r="L90" s="212">
        <v>6.73</v>
      </c>
      <c r="M90" s="212">
        <v>6.73</v>
      </c>
      <c r="N90" s="212">
        <v>120</v>
      </c>
      <c r="O90" s="213">
        <v>120</v>
      </c>
    </row>
    <row r="91" spans="1:15" x14ac:dyDescent="0.2">
      <c r="A91" s="208" t="s">
        <v>48</v>
      </c>
      <c r="B91" s="23" t="s">
        <v>48</v>
      </c>
      <c r="C91" s="23"/>
      <c r="D91" s="23"/>
      <c r="E91" s="23"/>
      <c r="F91" s="209">
        <v>5</v>
      </c>
      <c r="G91" s="209">
        <v>2</v>
      </c>
      <c r="H91" s="210">
        <v>22470.15</v>
      </c>
      <c r="I91" s="210">
        <v>6834.1</v>
      </c>
      <c r="J91" s="211">
        <v>4.0000000000000002E-4</v>
      </c>
      <c r="K91" s="183">
        <v>1E-4</v>
      </c>
      <c r="L91" s="214">
        <v>6.8</v>
      </c>
      <c r="M91" s="214">
        <v>6.8</v>
      </c>
      <c r="N91" s="214">
        <v>117.8</v>
      </c>
      <c r="O91" s="215">
        <v>120</v>
      </c>
    </row>
    <row r="92" spans="1:15" x14ac:dyDescent="0.2">
      <c r="A92" s="208" t="s">
        <v>53</v>
      </c>
      <c r="B92" s="23" t="s">
        <v>53</v>
      </c>
      <c r="C92" s="23"/>
      <c r="D92" s="23"/>
      <c r="E92" s="23"/>
      <c r="F92" s="209"/>
      <c r="G92" s="209"/>
      <c r="H92" s="210"/>
      <c r="I92" s="210"/>
      <c r="J92" s="183"/>
      <c r="K92" s="183"/>
      <c r="L92" s="214"/>
      <c r="M92" s="214"/>
      <c r="N92" s="214"/>
      <c r="O92" s="215"/>
    </row>
    <row r="93" spans="1:15" x14ac:dyDescent="0.2">
      <c r="A93" s="208" t="str">
        <f t="shared" ref="A93:A99" si="1">+$B$92&amp;B93</f>
        <v>RepaymentCurrent</v>
      </c>
      <c r="B93" s="23" t="s">
        <v>102</v>
      </c>
      <c r="C93" s="23"/>
      <c r="D93" s="23"/>
      <c r="E93" s="23"/>
      <c r="F93" s="209">
        <v>8263</v>
      </c>
      <c r="G93" s="209">
        <v>8141</v>
      </c>
      <c r="H93" s="210">
        <v>47776694.990000002</v>
      </c>
      <c r="I93" s="210">
        <v>47722422.609999999</v>
      </c>
      <c r="J93" s="211">
        <v>0.75239999999999996</v>
      </c>
      <c r="K93" s="183">
        <v>0.76819999999999999</v>
      </c>
      <c r="L93" s="214">
        <v>5.59</v>
      </c>
      <c r="M93" s="214">
        <v>5.6</v>
      </c>
      <c r="N93" s="214">
        <v>152.9</v>
      </c>
      <c r="O93" s="215">
        <v>155.4</v>
      </c>
    </row>
    <row r="94" spans="1:15" x14ac:dyDescent="0.2">
      <c r="A94" s="208" t="str">
        <f t="shared" si="1"/>
        <v>Repayment31-60 Days Delinquent</v>
      </c>
      <c r="B94" s="216" t="s">
        <v>103</v>
      </c>
      <c r="C94" s="23"/>
      <c r="D94" s="23"/>
      <c r="E94" s="23"/>
      <c r="F94" s="209">
        <v>296</v>
      </c>
      <c r="G94" s="209">
        <v>298</v>
      </c>
      <c r="H94" s="210">
        <v>1528414.66</v>
      </c>
      <c r="I94" s="210">
        <v>1418259.72</v>
      </c>
      <c r="J94" s="211">
        <v>2.41E-2</v>
      </c>
      <c r="K94" s="183">
        <v>2.2800000000000001E-2</v>
      </c>
      <c r="L94" s="214">
        <v>5.17</v>
      </c>
      <c r="M94" s="214">
        <v>5.17</v>
      </c>
      <c r="N94" s="214">
        <v>150.16</v>
      </c>
      <c r="O94" s="215">
        <v>136.9</v>
      </c>
    </row>
    <row r="95" spans="1:15" x14ac:dyDescent="0.2">
      <c r="A95" s="208" t="str">
        <f t="shared" si="1"/>
        <v>Repayment61-90 Days Delinquent</v>
      </c>
      <c r="B95" s="216" t="s">
        <v>104</v>
      </c>
      <c r="C95" s="23"/>
      <c r="D95" s="23"/>
      <c r="E95" s="23"/>
      <c r="F95" s="209">
        <v>139</v>
      </c>
      <c r="G95" s="209">
        <v>188</v>
      </c>
      <c r="H95" s="210">
        <v>622522.82999999996</v>
      </c>
      <c r="I95" s="210">
        <v>1010468.01</v>
      </c>
      <c r="J95" s="211">
        <v>9.7999999999999997E-3</v>
      </c>
      <c r="K95" s="183">
        <v>1.6299999999999999E-2</v>
      </c>
      <c r="L95" s="214">
        <v>5.0199999999999996</v>
      </c>
      <c r="M95" s="214">
        <v>5.2</v>
      </c>
      <c r="N95" s="214">
        <v>127.44</v>
      </c>
      <c r="O95" s="215">
        <v>137.74</v>
      </c>
    </row>
    <row r="96" spans="1:15" x14ac:dyDescent="0.2">
      <c r="A96" s="208" t="str">
        <f t="shared" si="1"/>
        <v>Repayment91-120 Days Delinquent</v>
      </c>
      <c r="B96" s="216" t="s">
        <v>105</v>
      </c>
      <c r="C96" s="23"/>
      <c r="D96" s="23"/>
      <c r="E96" s="23"/>
      <c r="F96" s="209">
        <v>131</v>
      </c>
      <c r="G96" s="209">
        <v>100</v>
      </c>
      <c r="H96" s="210">
        <v>723642.41</v>
      </c>
      <c r="I96" s="210">
        <v>377167.61</v>
      </c>
      <c r="J96" s="211">
        <v>1.14E-2</v>
      </c>
      <c r="K96" s="183">
        <v>6.1000000000000004E-3</v>
      </c>
      <c r="L96" s="214">
        <v>5.19</v>
      </c>
      <c r="M96" s="214">
        <v>5.09</v>
      </c>
      <c r="N96" s="214">
        <v>143.33000000000001</v>
      </c>
      <c r="O96" s="215">
        <v>120.07</v>
      </c>
    </row>
    <row r="97" spans="1:25" x14ac:dyDescent="0.2">
      <c r="A97" s="208" t="str">
        <f t="shared" si="1"/>
        <v>Repayment121-180 Days Delinquent</v>
      </c>
      <c r="B97" s="216" t="s">
        <v>106</v>
      </c>
      <c r="C97" s="23"/>
      <c r="D97" s="23"/>
      <c r="E97" s="23"/>
      <c r="F97" s="209">
        <v>155</v>
      </c>
      <c r="G97" s="209">
        <v>163</v>
      </c>
      <c r="H97" s="210">
        <v>763631.88</v>
      </c>
      <c r="I97" s="210">
        <v>766930.4</v>
      </c>
      <c r="J97" s="211">
        <v>1.2E-2</v>
      </c>
      <c r="K97" s="183">
        <v>1.23E-2</v>
      </c>
      <c r="L97" s="214">
        <v>4.88</v>
      </c>
      <c r="M97" s="214">
        <v>4.8099999999999996</v>
      </c>
      <c r="N97" s="214">
        <v>145.01</v>
      </c>
      <c r="O97" s="215">
        <v>155.29</v>
      </c>
    </row>
    <row r="98" spans="1:25" x14ac:dyDescent="0.2">
      <c r="A98" s="208" t="str">
        <f t="shared" si="1"/>
        <v>Repayment181-270 Days Delinquent</v>
      </c>
      <c r="B98" s="216" t="s">
        <v>107</v>
      </c>
      <c r="C98" s="23"/>
      <c r="D98" s="23"/>
      <c r="E98" s="23"/>
      <c r="F98" s="209">
        <v>171</v>
      </c>
      <c r="G98" s="209">
        <v>163</v>
      </c>
      <c r="H98" s="210">
        <v>816584.63</v>
      </c>
      <c r="I98" s="210">
        <v>819244.18</v>
      </c>
      <c r="J98" s="211">
        <v>1.29E-2</v>
      </c>
      <c r="K98" s="183">
        <v>1.32E-2</v>
      </c>
      <c r="L98" s="214">
        <v>5.01</v>
      </c>
      <c r="M98" s="214">
        <v>4.84</v>
      </c>
      <c r="N98" s="214">
        <v>111.68</v>
      </c>
      <c r="O98" s="215">
        <v>133.30000000000001</v>
      </c>
    </row>
    <row r="99" spans="1:25" x14ac:dyDescent="0.2">
      <c r="A99" s="208" t="str">
        <f t="shared" si="1"/>
        <v>Repayment271+ Days Delinquent</v>
      </c>
      <c r="B99" s="216" t="s">
        <v>108</v>
      </c>
      <c r="C99" s="23"/>
      <c r="D99" s="23"/>
      <c r="E99" s="23"/>
      <c r="F99" s="209">
        <v>93</v>
      </c>
      <c r="G99" s="209">
        <v>99</v>
      </c>
      <c r="H99" s="210">
        <v>291436.55</v>
      </c>
      <c r="I99" s="210">
        <v>477551.81</v>
      </c>
      <c r="J99" s="211">
        <v>4.5999999999999999E-3</v>
      </c>
      <c r="K99" s="183">
        <v>7.7000000000000002E-3</v>
      </c>
      <c r="L99" s="214">
        <v>4.5599999999999996</v>
      </c>
      <c r="M99" s="214">
        <v>5.24</v>
      </c>
      <c r="N99" s="214">
        <v>125.35</v>
      </c>
      <c r="O99" s="215">
        <v>116.58</v>
      </c>
    </row>
    <row r="100" spans="1:25" x14ac:dyDescent="0.2">
      <c r="A100" s="217" t="s">
        <v>109</v>
      </c>
      <c r="B100" s="218" t="s">
        <v>109</v>
      </c>
      <c r="C100" s="218"/>
      <c r="D100" s="218"/>
      <c r="E100" s="218"/>
      <c r="F100" s="219">
        <v>9248</v>
      </c>
      <c r="G100" s="219">
        <v>9152</v>
      </c>
      <c r="H100" s="220">
        <v>52522927.950000003</v>
      </c>
      <c r="I100" s="220">
        <v>52592044.340000004</v>
      </c>
      <c r="J100" s="221">
        <v>0.82720000000000005</v>
      </c>
      <c r="K100" s="401">
        <v>0.84660000000000002</v>
      </c>
      <c r="L100" s="222">
        <v>5.54</v>
      </c>
      <c r="M100" s="222">
        <v>5.55</v>
      </c>
      <c r="N100" s="222">
        <v>151.47999999999999</v>
      </c>
      <c r="O100" s="223">
        <v>153.61000000000001</v>
      </c>
    </row>
    <row r="101" spans="1:25" x14ac:dyDescent="0.2">
      <c r="A101" s="208" t="s">
        <v>50</v>
      </c>
      <c r="B101" s="23" t="s">
        <v>50</v>
      </c>
      <c r="C101" s="23"/>
      <c r="D101" s="23"/>
      <c r="E101" s="23"/>
      <c r="F101" s="209">
        <v>1008</v>
      </c>
      <c r="G101" s="209">
        <v>923</v>
      </c>
      <c r="H101" s="210">
        <v>6470823.5999999996</v>
      </c>
      <c r="I101" s="210">
        <v>5584429.0899999999</v>
      </c>
      <c r="J101" s="211">
        <v>0.1019</v>
      </c>
      <c r="K101" s="183">
        <v>8.9899999999999994E-2</v>
      </c>
      <c r="L101" s="214">
        <v>5.47</v>
      </c>
      <c r="M101" s="214">
        <v>5.3</v>
      </c>
      <c r="N101" s="214">
        <v>159.85</v>
      </c>
      <c r="O101" s="215">
        <v>141.84</v>
      </c>
    </row>
    <row r="102" spans="1:25" x14ac:dyDescent="0.2">
      <c r="A102" s="208" t="s">
        <v>49</v>
      </c>
      <c r="B102" s="23" t="s">
        <v>49</v>
      </c>
      <c r="C102" s="23"/>
      <c r="D102" s="23"/>
      <c r="E102" s="23"/>
      <c r="F102" s="209">
        <v>769</v>
      </c>
      <c r="G102" s="209">
        <v>724</v>
      </c>
      <c r="H102" s="210">
        <v>3505938.16</v>
      </c>
      <c r="I102" s="210">
        <v>3268282.71</v>
      </c>
      <c r="J102" s="211">
        <v>5.5199999999999999E-2</v>
      </c>
      <c r="K102" s="183">
        <v>5.2600000000000001E-2</v>
      </c>
      <c r="L102" s="214">
        <v>5.37</v>
      </c>
      <c r="M102" s="214">
        <v>5.44</v>
      </c>
      <c r="N102" s="214">
        <v>140.91</v>
      </c>
      <c r="O102" s="215">
        <v>141.79</v>
      </c>
    </row>
    <row r="103" spans="1:25" x14ac:dyDescent="0.2">
      <c r="A103" s="208" t="s">
        <v>55</v>
      </c>
      <c r="B103" s="23" t="s">
        <v>55</v>
      </c>
      <c r="C103" s="23"/>
      <c r="D103" s="23"/>
      <c r="E103" s="23"/>
      <c r="F103" s="209">
        <v>81</v>
      </c>
      <c r="G103" s="209">
        <v>96</v>
      </c>
      <c r="H103" s="210">
        <v>789249.19</v>
      </c>
      <c r="I103" s="210">
        <v>468646.11</v>
      </c>
      <c r="J103" s="224">
        <v>1.24E-2</v>
      </c>
      <c r="K103" s="183">
        <v>7.4999999999999997E-3</v>
      </c>
      <c r="L103" s="214">
        <v>5.09</v>
      </c>
      <c r="M103" s="214">
        <v>5.27</v>
      </c>
      <c r="N103" s="214">
        <v>163.97</v>
      </c>
      <c r="O103" s="215">
        <v>148.75</v>
      </c>
      <c r="P103" s="225"/>
      <c r="Q103" s="225"/>
      <c r="R103" s="225"/>
      <c r="S103" s="225"/>
      <c r="T103" s="226"/>
      <c r="U103" s="226"/>
      <c r="V103" s="147"/>
      <c r="W103" s="147"/>
      <c r="X103" s="147"/>
      <c r="Y103" s="147"/>
    </row>
    <row r="104" spans="1:25" x14ac:dyDescent="0.2">
      <c r="A104" s="208" t="s">
        <v>57</v>
      </c>
      <c r="B104" s="23" t="s">
        <v>57</v>
      </c>
      <c r="C104" s="23"/>
      <c r="D104" s="23"/>
      <c r="E104" s="23"/>
      <c r="F104" s="209">
        <v>0</v>
      </c>
      <c r="G104" s="209">
        <v>0</v>
      </c>
      <c r="H104" s="210">
        <v>0</v>
      </c>
      <c r="I104" s="210">
        <v>0</v>
      </c>
      <c r="J104" s="224">
        <v>0</v>
      </c>
      <c r="K104" s="183">
        <v>0</v>
      </c>
      <c r="L104" s="214">
        <v>0</v>
      </c>
      <c r="M104" s="214">
        <v>0</v>
      </c>
      <c r="N104" s="214">
        <v>0</v>
      </c>
      <c r="O104" s="215">
        <v>0</v>
      </c>
    </row>
    <row r="105" spans="1:25" x14ac:dyDescent="0.2">
      <c r="A105" s="50"/>
      <c r="B105" s="59" t="s">
        <v>92</v>
      </c>
      <c r="C105" s="131"/>
      <c r="D105" s="131"/>
      <c r="E105" s="89"/>
      <c r="F105" s="227">
        <v>11132</v>
      </c>
      <c r="G105" s="227">
        <v>10920</v>
      </c>
      <c r="H105" s="228">
        <v>63497377.649999999</v>
      </c>
      <c r="I105" s="228">
        <v>62121823.289999999</v>
      </c>
      <c r="J105" s="229"/>
      <c r="K105" s="229"/>
      <c r="L105" s="230">
        <v>5.53</v>
      </c>
      <c r="M105" s="230">
        <v>5.52</v>
      </c>
      <c r="N105" s="230">
        <v>151.80000000000001</v>
      </c>
      <c r="O105" s="231">
        <v>151.78</v>
      </c>
      <c r="R105" s="232"/>
      <c r="S105" s="232"/>
      <c r="T105" s="23"/>
      <c r="U105" s="23"/>
      <c r="V105" s="23"/>
      <c r="W105" s="23"/>
      <c r="X105" s="23"/>
    </row>
    <row r="106" spans="1:25" s="69" customFormat="1" ht="11.25" x14ac:dyDescent="0.2">
      <c r="A106" s="200"/>
      <c r="B106" s="66"/>
      <c r="C106" s="66"/>
      <c r="D106" s="66"/>
      <c r="E106" s="66"/>
      <c r="F106" s="233"/>
      <c r="G106" s="233"/>
      <c r="H106" s="233"/>
      <c r="I106" s="233"/>
      <c r="J106" s="234"/>
      <c r="K106" s="234"/>
      <c r="L106" s="233"/>
      <c r="M106" s="233"/>
      <c r="N106" s="233"/>
      <c r="O106" s="235"/>
    </row>
    <row r="107" spans="1:25" s="69" customFormat="1" ht="12" thickBot="1" x14ac:dyDescent="0.25">
      <c r="A107" s="70"/>
      <c r="B107" s="71"/>
      <c r="C107" s="71"/>
      <c r="D107" s="71"/>
      <c r="E107" s="71"/>
      <c r="F107" s="236"/>
      <c r="G107" s="236"/>
      <c r="H107" s="236"/>
      <c r="I107" s="236"/>
      <c r="J107" s="237"/>
      <c r="K107" s="237"/>
      <c r="L107" s="236"/>
      <c r="M107" s="236"/>
      <c r="N107" s="236"/>
      <c r="O107" s="238"/>
    </row>
    <row r="108" spans="1:25" ht="12.75" customHeight="1" thickBot="1" x14ac:dyDescent="0.25">
      <c r="A108" s="72"/>
      <c r="B108" s="23"/>
      <c r="C108" s="23"/>
      <c r="D108" s="23"/>
      <c r="E108" s="23"/>
      <c r="F108" s="239"/>
      <c r="G108" s="239"/>
      <c r="H108" s="239"/>
      <c r="I108" s="239"/>
      <c r="J108" s="239"/>
      <c r="K108" s="239"/>
      <c r="L108" s="239"/>
      <c r="M108" s="239"/>
      <c r="N108" s="240"/>
      <c r="O108" s="240"/>
    </row>
    <row r="109" spans="1:25" ht="15.75" x14ac:dyDescent="0.25">
      <c r="A109" s="29" t="s">
        <v>110</v>
      </c>
      <c r="B109" s="31"/>
      <c r="C109" s="31"/>
      <c r="D109" s="31"/>
      <c r="E109" s="3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2"/>
    </row>
    <row r="110" spans="1:25" ht="6.75" customHeight="1" x14ac:dyDescent="0.2">
      <c r="A110" s="33"/>
      <c r="B110" s="23"/>
      <c r="C110" s="23"/>
      <c r="D110" s="23"/>
      <c r="E110" s="23"/>
      <c r="F110" s="239"/>
      <c r="G110" s="239"/>
      <c r="H110" s="239"/>
      <c r="I110" s="239"/>
      <c r="J110" s="239"/>
      <c r="K110" s="239"/>
      <c r="L110" s="239"/>
      <c r="M110" s="239"/>
      <c r="N110" s="239"/>
      <c r="O110" s="243"/>
    </row>
    <row r="111" spans="1:25" s="84" customFormat="1" x14ac:dyDescent="0.2">
      <c r="A111" s="74"/>
      <c r="B111" s="75"/>
      <c r="C111" s="75"/>
      <c r="D111" s="75"/>
      <c r="E111" s="162"/>
      <c r="F111" s="244" t="s">
        <v>84</v>
      </c>
      <c r="G111" s="244"/>
      <c r="H111" s="203" t="s">
        <v>96</v>
      </c>
      <c r="I111" s="245"/>
      <c r="J111" s="244" t="s">
        <v>97</v>
      </c>
      <c r="K111" s="244"/>
      <c r="L111" s="244" t="s">
        <v>98</v>
      </c>
      <c r="M111" s="244"/>
      <c r="N111" s="244" t="s">
        <v>99</v>
      </c>
      <c r="O111" s="246"/>
    </row>
    <row r="112" spans="1:25" s="84" customFormat="1" x14ac:dyDescent="0.2">
      <c r="A112" s="74"/>
      <c r="B112" s="75"/>
      <c r="C112" s="75"/>
      <c r="D112" s="75"/>
      <c r="E112" s="162"/>
      <c r="F112" s="247" t="s">
        <v>100</v>
      </c>
      <c r="G112" s="247" t="s">
        <v>101</v>
      </c>
      <c r="H112" s="248" t="s">
        <v>100</v>
      </c>
      <c r="I112" s="249" t="s">
        <v>101</v>
      </c>
      <c r="J112" s="247" t="s">
        <v>100</v>
      </c>
      <c r="K112" s="247" t="s">
        <v>101</v>
      </c>
      <c r="L112" s="247" t="s">
        <v>100</v>
      </c>
      <c r="M112" s="247" t="s">
        <v>101</v>
      </c>
      <c r="N112" s="247" t="s">
        <v>100</v>
      </c>
      <c r="O112" s="250" t="s">
        <v>101</v>
      </c>
    </row>
    <row r="113" spans="1:15" x14ac:dyDescent="0.2">
      <c r="A113" s="33"/>
      <c r="B113" s="23" t="s">
        <v>111</v>
      </c>
      <c r="C113" s="23"/>
      <c r="D113" s="23"/>
      <c r="E113" s="23"/>
      <c r="F113" s="251">
        <v>8263</v>
      </c>
      <c r="G113" s="251">
        <v>8141</v>
      </c>
      <c r="H113" s="252">
        <v>47776694.990000002</v>
      </c>
      <c r="I113" s="253">
        <v>47722422.609999999</v>
      </c>
      <c r="J113" s="183">
        <v>0.90959999999999996</v>
      </c>
      <c r="K113" s="183">
        <v>0.90739999999999998</v>
      </c>
      <c r="L113" s="254">
        <v>5.59</v>
      </c>
      <c r="M113" s="254">
        <v>5.6</v>
      </c>
      <c r="N113" s="252">
        <v>152.9</v>
      </c>
      <c r="O113" s="255">
        <v>155.4</v>
      </c>
    </row>
    <row r="114" spans="1:15" x14ac:dyDescent="0.2">
      <c r="A114" s="33"/>
      <c r="B114" s="23" t="s">
        <v>112</v>
      </c>
      <c r="C114" s="23"/>
      <c r="D114" s="23"/>
      <c r="E114" s="23"/>
      <c r="F114" s="251">
        <v>296</v>
      </c>
      <c r="G114" s="251">
        <v>298</v>
      </c>
      <c r="H114" s="252">
        <v>1528414.66</v>
      </c>
      <c r="I114" s="256">
        <v>1418259.72</v>
      </c>
      <c r="J114" s="183">
        <v>2.9100000000000001E-2</v>
      </c>
      <c r="K114" s="183">
        <v>2.7E-2</v>
      </c>
      <c r="L114" s="254">
        <v>5.17</v>
      </c>
      <c r="M114" s="254">
        <v>5.17</v>
      </c>
      <c r="N114" s="252">
        <v>150.16</v>
      </c>
      <c r="O114" s="257">
        <v>136.9</v>
      </c>
    </row>
    <row r="115" spans="1:15" x14ac:dyDescent="0.2">
      <c r="A115" s="33"/>
      <c r="B115" s="23" t="s">
        <v>113</v>
      </c>
      <c r="C115" s="23"/>
      <c r="D115" s="23"/>
      <c r="E115" s="23"/>
      <c r="F115" s="251">
        <v>139</v>
      </c>
      <c r="G115" s="251">
        <v>188</v>
      </c>
      <c r="H115" s="252">
        <v>622522.82999999996</v>
      </c>
      <c r="I115" s="256">
        <v>1010468.01</v>
      </c>
      <c r="J115" s="183">
        <v>1.1900000000000001E-2</v>
      </c>
      <c r="K115" s="183">
        <v>1.9199999999999998E-2</v>
      </c>
      <c r="L115" s="254">
        <v>5.0199999999999996</v>
      </c>
      <c r="M115" s="254">
        <v>5.2</v>
      </c>
      <c r="N115" s="252">
        <v>127.44</v>
      </c>
      <c r="O115" s="257">
        <v>137.74</v>
      </c>
    </row>
    <row r="116" spans="1:15" x14ac:dyDescent="0.2">
      <c r="A116" s="33"/>
      <c r="B116" s="23" t="s">
        <v>114</v>
      </c>
      <c r="C116" s="23"/>
      <c r="D116" s="23"/>
      <c r="E116" s="23"/>
      <c r="F116" s="251">
        <v>131</v>
      </c>
      <c r="G116" s="251">
        <v>100</v>
      </c>
      <c r="H116" s="252">
        <v>723642.41</v>
      </c>
      <c r="I116" s="256">
        <v>377167.61</v>
      </c>
      <c r="J116" s="183">
        <v>1.38E-2</v>
      </c>
      <c r="K116" s="183">
        <v>7.1999999999999998E-3</v>
      </c>
      <c r="L116" s="254">
        <v>5.19</v>
      </c>
      <c r="M116" s="254">
        <v>5.09</v>
      </c>
      <c r="N116" s="252">
        <v>143.33000000000001</v>
      </c>
      <c r="O116" s="257">
        <v>120.07</v>
      </c>
    </row>
    <row r="117" spans="1:15" x14ac:dyDescent="0.2">
      <c r="A117" s="33"/>
      <c r="B117" s="23" t="s">
        <v>115</v>
      </c>
      <c r="C117" s="23"/>
      <c r="D117" s="23"/>
      <c r="E117" s="23"/>
      <c r="F117" s="251">
        <v>155</v>
      </c>
      <c r="G117" s="251">
        <v>163</v>
      </c>
      <c r="H117" s="252">
        <v>763631.88</v>
      </c>
      <c r="I117" s="256">
        <v>766930.4</v>
      </c>
      <c r="J117" s="183">
        <v>1.4500000000000001E-2</v>
      </c>
      <c r="K117" s="183">
        <v>1.46E-2</v>
      </c>
      <c r="L117" s="254">
        <v>4.88</v>
      </c>
      <c r="M117" s="254">
        <v>4.8099999999999996</v>
      </c>
      <c r="N117" s="252">
        <v>145.01</v>
      </c>
      <c r="O117" s="257">
        <v>155.29</v>
      </c>
    </row>
    <row r="118" spans="1:15" x14ac:dyDescent="0.2">
      <c r="A118" s="33"/>
      <c r="B118" s="23" t="s">
        <v>116</v>
      </c>
      <c r="C118" s="23"/>
      <c r="D118" s="23"/>
      <c r="E118" s="23"/>
      <c r="F118" s="251">
        <v>171</v>
      </c>
      <c r="G118" s="251">
        <v>163</v>
      </c>
      <c r="H118" s="252">
        <v>816584.63</v>
      </c>
      <c r="I118" s="256">
        <v>819244.18</v>
      </c>
      <c r="J118" s="183">
        <v>1.55E-2</v>
      </c>
      <c r="K118" s="183">
        <v>1.5599999999999999E-2</v>
      </c>
      <c r="L118" s="254">
        <v>5.01</v>
      </c>
      <c r="M118" s="258">
        <v>4.84</v>
      </c>
      <c r="N118" s="252">
        <v>111.68</v>
      </c>
      <c r="O118" s="257">
        <v>133.30000000000001</v>
      </c>
    </row>
    <row r="119" spans="1:15" x14ac:dyDescent="0.2">
      <c r="A119" s="33"/>
      <c r="B119" s="23" t="s">
        <v>117</v>
      </c>
      <c r="C119" s="23"/>
      <c r="D119" s="23"/>
      <c r="E119" s="23"/>
      <c r="F119" s="251">
        <v>93</v>
      </c>
      <c r="G119" s="251">
        <v>99</v>
      </c>
      <c r="H119" s="252">
        <v>291436.55</v>
      </c>
      <c r="I119" s="256">
        <v>477551.81</v>
      </c>
      <c r="J119" s="183">
        <v>5.4999999999999997E-3</v>
      </c>
      <c r="K119" s="183">
        <v>9.1000000000000004E-3</v>
      </c>
      <c r="L119" s="254">
        <v>4.5599999999999996</v>
      </c>
      <c r="M119" s="254">
        <v>5.24</v>
      </c>
      <c r="N119" s="252">
        <v>125.35</v>
      </c>
      <c r="O119" s="257">
        <v>116.58</v>
      </c>
    </row>
    <row r="120" spans="1:15" x14ac:dyDescent="0.2">
      <c r="A120" s="50"/>
      <c r="B120" s="59" t="s">
        <v>118</v>
      </c>
      <c r="C120" s="131"/>
      <c r="D120" s="131"/>
      <c r="E120" s="89"/>
      <c r="F120" s="259">
        <v>9248</v>
      </c>
      <c r="G120" s="259">
        <v>9152</v>
      </c>
      <c r="H120" s="228">
        <v>52522927.950000003</v>
      </c>
      <c r="I120" s="228">
        <v>52592044.340000004</v>
      </c>
      <c r="J120" s="229"/>
      <c r="K120" s="229"/>
      <c r="L120" s="260">
        <v>5.54</v>
      </c>
      <c r="M120" s="261">
        <v>5.55</v>
      </c>
      <c r="N120" s="228">
        <v>151.47999999999999</v>
      </c>
      <c r="O120" s="262">
        <v>153.61000000000001</v>
      </c>
    </row>
    <row r="121" spans="1:15" s="69" customFormat="1" ht="11.25" x14ac:dyDescent="0.2">
      <c r="A121" s="65"/>
      <c r="B121" s="67"/>
      <c r="C121" s="67"/>
      <c r="D121" s="67"/>
      <c r="E121" s="67"/>
      <c r="F121" s="263"/>
      <c r="G121" s="263"/>
      <c r="H121" s="263"/>
      <c r="I121" s="263"/>
      <c r="J121" s="264"/>
      <c r="K121" s="264"/>
      <c r="L121" s="263"/>
      <c r="M121" s="263"/>
      <c r="N121" s="263"/>
      <c r="O121" s="265"/>
    </row>
    <row r="122" spans="1:15" s="69" customFormat="1" ht="12" thickBot="1" x14ac:dyDescent="0.25">
      <c r="A122" s="70"/>
      <c r="B122" s="71"/>
      <c r="C122" s="71"/>
      <c r="D122" s="71"/>
      <c r="E122" s="71"/>
      <c r="F122" s="236"/>
      <c r="G122" s="236"/>
      <c r="H122" s="236"/>
      <c r="I122" s="236"/>
      <c r="J122" s="237"/>
      <c r="K122" s="237"/>
      <c r="L122" s="236"/>
      <c r="M122" s="236"/>
      <c r="N122" s="236"/>
      <c r="O122" s="238"/>
    </row>
    <row r="123" spans="1:15" ht="12.75" customHeight="1" thickBot="1" x14ac:dyDescent="0.25">
      <c r="A123" s="72"/>
      <c r="B123" s="23"/>
      <c r="C123" s="23"/>
      <c r="D123" s="23"/>
      <c r="E123" s="23"/>
      <c r="F123" s="239"/>
      <c r="G123" s="239"/>
      <c r="H123" s="239"/>
      <c r="I123" s="239"/>
      <c r="J123" s="239"/>
      <c r="K123" s="239"/>
      <c r="L123" s="239"/>
      <c r="M123" s="239"/>
      <c r="N123" s="240"/>
      <c r="O123" s="240"/>
    </row>
    <row r="124" spans="1:15" ht="15.75" x14ac:dyDescent="0.25">
      <c r="A124" s="29" t="s">
        <v>119</v>
      </c>
      <c r="B124" s="31"/>
      <c r="C124" s="31"/>
      <c r="D124" s="31"/>
      <c r="E124" s="31"/>
      <c r="F124" s="241"/>
      <c r="G124" s="241"/>
      <c r="H124" s="241"/>
      <c r="I124" s="241"/>
      <c r="J124" s="241"/>
      <c r="K124" s="241"/>
      <c r="L124" s="241"/>
      <c r="M124" s="241"/>
      <c r="N124" s="241"/>
      <c r="O124" s="242"/>
    </row>
    <row r="125" spans="1:15" ht="6.75" customHeight="1" x14ac:dyDescent="0.2">
      <c r="A125" s="33"/>
      <c r="B125" s="23"/>
      <c r="C125" s="23"/>
      <c r="D125" s="23"/>
      <c r="E125" s="23"/>
      <c r="F125" s="239"/>
      <c r="G125" s="239"/>
      <c r="H125" s="239"/>
      <c r="I125" s="239"/>
      <c r="J125" s="239"/>
      <c r="K125" s="239"/>
      <c r="L125" s="239"/>
      <c r="M125" s="239"/>
      <c r="N125" s="239"/>
      <c r="O125" s="243"/>
    </row>
    <row r="126" spans="1:15" ht="12.75" customHeight="1" x14ac:dyDescent="0.2">
      <c r="A126" s="35"/>
      <c r="B126" s="176"/>
      <c r="C126" s="176"/>
      <c r="D126" s="176"/>
      <c r="E126" s="176"/>
      <c r="F126" s="266" t="s">
        <v>84</v>
      </c>
      <c r="G126" s="267"/>
      <c r="H126" s="203" t="s">
        <v>96</v>
      </c>
      <c r="I126" s="245"/>
      <c r="J126" s="266" t="s">
        <v>97</v>
      </c>
      <c r="K126" s="267"/>
      <c r="L126" s="266" t="s">
        <v>98</v>
      </c>
      <c r="M126" s="267"/>
      <c r="N126" s="266" t="s">
        <v>99</v>
      </c>
      <c r="O126" s="268"/>
    </row>
    <row r="127" spans="1:15" x14ac:dyDescent="0.2">
      <c r="A127" s="35"/>
      <c r="B127" s="176"/>
      <c r="C127" s="176"/>
      <c r="D127" s="176"/>
      <c r="E127" s="176"/>
      <c r="F127" s="247" t="s">
        <v>100</v>
      </c>
      <c r="G127" s="247" t="s">
        <v>101</v>
      </c>
      <c r="H127" s="247" t="s">
        <v>100</v>
      </c>
      <c r="I127" s="269" t="s">
        <v>101</v>
      </c>
      <c r="J127" s="247" t="s">
        <v>100</v>
      </c>
      <c r="K127" s="247" t="s">
        <v>101</v>
      </c>
      <c r="L127" s="247" t="s">
        <v>100</v>
      </c>
      <c r="M127" s="247" t="s">
        <v>101</v>
      </c>
      <c r="N127" s="247" t="s">
        <v>100</v>
      </c>
      <c r="O127" s="250" t="s">
        <v>101</v>
      </c>
    </row>
    <row r="128" spans="1:15" x14ac:dyDescent="0.2">
      <c r="A128" s="33"/>
      <c r="B128" s="23" t="s">
        <v>120</v>
      </c>
      <c r="C128" s="23"/>
      <c r="D128" s="23"/>
      <c r="E128" s="23"/>
      <c r="F128" s="209">
        <v>1473</v>
      </c>
      <c r="G128" s="209">
        <v>1439</v>
      </c>
      <c r="H128" s="214">
        <v>16952870.640000001</v>
      </c>
      <c r="I128" s="214">
        <v>16526144.439999999</v>
      </c>
      <c r="J128" s="183">
        <v>0.26700000000000002</v>
      </c>
      <c r="K128" s="183">
        <v>0.26600000000000001</v>
      </c>
      <c r="L128" s="214">
        <v>5.6</v>
      </c>
      <c r="M128" s="214">
        <v>5.59</v>
      </c>
      <c r="N128" s="214">
        <v>148.31</v>
      </c>
      <c r="O128" s="215">
        <v>148.18</v>
      </c>
    </row>
    <row r="129" spans="1:16" x14ac:dyDescent="0.2">
      <c r="A129" s="33"/>
      <c r="B129" s="23" t="s">
        <v>121</v>
      </c>
      <c r="C129" s="23"/>
      <c r="D129" s="23"/>
      <c r="E129" s="23"/>
      <c r="F129" s="209">
        <v>1482</v>
      </c>
      <c r="G129" s="209">
        <v>1456</v>
      </c>
      <c r="H129" s="214">
        <v>19708722.16</v>
      </c>
      <c r="I129" s="214">
        <v>19141715.149999999</v>
      </c>
      <c r="J129" s="183">
        <v>0.31040000000000001</v>
      </c>
      <c r="K129" s="183">
        <v>0.30809999999999998</v>
      </c>
      <c r="L129" s="214">
        <v>5.82</v>
      </c>
      <c r="M129" s="214">
        <v>5.81</v>
      </c>
      <c r="N129" s="214">
        <v>173.46</v>
      </c>
      <c r="O129" s="215">
        <v>173.48</v>
      </c>
    </row>
    <row r="130" spans="1:16" x14ac:dyDescent="0.2">
      <c r="A130" s="33"/>
      <c r="B130" s="23" t="s">
        <v>122</v>
      </c>
      <c r="C130" s="23"/>
      <c r="D130" s="23"/>
      <c r="E130" s="23"/>
      <c r="F130" s="209">
        <v>4708</v>
      </c>
      <c r="G130" s="209">
        <v>4630</v>
      </c>
      <c r="H130" s="214">
        <v>12168891.640000001</v>
      </c>
      <c r="I130" s="214">
        <v>12001989.460000001</v>
      </c>
      <c r="J130" s="183">
        <v>0.19159999999999999</v>
      </c>
      <c r="K130" s="183">
        <v>0.19320000000000001</v>
      </c>
      <c r="L130" s="214">
        <v>4.9000000000000004</v>
      </c>
      <c r="M130" s="214">
        <v>4.91</v>
      </c>
      <c r="N130" s="214">
        <v>120.85</v>
      </c>
      <c r="O130" s="215">
        <v>120.84</v>
      </c>
    </row>
    <row r="131" spans="1:16" x14ac:dyDescent="0.2">
      <c r="A131" s="33"/>
      <c r="B131" s="23" t="s">
        <v>123</v>
      </c>
      <c r="C131" s="23"/>
      <c r="D131" s="23"/>
      <c r="E131" s="23"/>
      <c r="F131" s="209">
        <v>3249</v>
      </c>
      <c r="G131" s="209">
        <v>3180</v>
      </c>
      <c r="H131" s="214">
        <v>12573541.550000001</v>
      </c>
      <c r="I131" s="214">
        <v>12381567.4</v>
      </c>
      <c r="J131" s="183">
        <v>0.19800000000000001</v>
      </c>
      <c r="K131" s="183">
        <v>0.1993</v>
      </c>
      <c r="L131" s="214">
        <v>5.24</v>
      </c>
      <c r="M131" s="214">
        <v>5.25</v>
      </c>
      <c r="N131" s="214">
        <v>149.88999999999999</v>
      </c>
      <c r="O131" s="215">
        <v>150.33000000000001</v>
      </c>
    </row>
    <row r="132" spans="1:16" x14ac:dyDescent="0.2">
      <c r="A132" s="33"/>
      <c r="B132" s="23" t="s">
        <v>124</v>
      </c>
      <c r="C132" s="23"/>
      <c r="D132" s="23"/>
      <c r="E132" s="23"/>
      <c r="F132" s="209">
        <v>199</v>
      </c>
      <c r="G132" s="209">
        <v>194</v>
      </c>
      <c r="H132" s="214">
        <v>1981285.8</v>
      </c>
      <c r="I132" s="214">
        <v>1958379.71</v>
      </c>
      <c r="J132" s="183">
        <v>3.1199999999999999E-2</v>
      </c>
      <c r="K132" s="183">
        <v>3.15E-2</v>
      </c>
      <c r="L132" s="214">
        <v>7.76</v>
      </c>
      <c r="M132" s="214">
        <v>7.76</v>
      </c>
      <c r="N132" s="214">
        <v>168.94</v>
      </c>
      <c r="O132" s="215">
        <v>169.52</v>
      </c>
    </row>
    <row r="133" spans="1:16" x14ac:dyDescent="0.2">
      <c r="A133" s="33"/>
      <c r="B133" s="23" t="s">
        <v>125</v>
      </c>
      <c r="C133" s="23"/>
      <c r="D133" s="23"/>
      <c r="E133" s="23"/>
      <c r="F133" s="209">
        <v>21</v>
      </c>
      <c r="G133" s="209">
        <v>21</v>
      </c>
      <c r="H133" s="214">
        <v>112065.86</v>
      </c>
      <c r="I133" s="214">
        <v>112027.13</v>
      </c>
      <c r="J133" s="183">
        <v>1.8E-3</v>
      </c>
      <c r="K133" s="183">
        <v>1.8E-3</v>
      </c>
      <c r="L133" s="214">
        <v>3.36</v>
      </c>
      <c r="M133" s="214">
        <v>3.36</v>
      </c>
      <c r="N133" s="214">
        <v>141.46</v>
      </c>
      <c r="O133" s="215">
        <v>140.88</v>
      </c>
    </row>
    <row r="134" spans="1:16" x14ac:dyDescent="0.2">
      <c r="A134" s="50"/>
      <c r="B134" s="59" t="s">
        <v>126</v>
      </c>
      <c r="C134" s="131"/>
      <c r="D134" s="131"/>
      <c r="E134" s="131"/>
      <c r="F134" s="259">
        <v>11132</v>
      </c>
      <c r="G134" s="259">
        <v>10920</v>
      </c>
      <c r="H134" s="228">
        <v>63497377.649999999</v>
      </c>
      <c r="I134" s="228">
        <v>62121823.289999999</v>
      </c>
      <c r="J134" s="229"/>
      <c r="K134" s="229"/>
      <c r="L134" s="260">
        <v>5.53</v>
      </c>
      <c r="M134" s="261">
        <v>5.52</v>
      </c>
      <c r="N134" s="228">
        <v>151.80000000000001</v>
      </c>
      <c r="O134" s="262">
        <v>151.78</v>
      </c>
    </row>
    <row r="135" spans="1:16" s="69" customFormat="1" ht="11.25" x14ac:dyDescent="0.2">
      <c r="A135" s="65"/>
      <c r="B135" s="67"/>
      <c r="C135" s="67"/>
      <c r="D135" s="67"/>
      <c r="E135" s="67"/>
      <c r="F135" s="233"/>
      <c r="G135" s="233"/>
      <c r="H135" s="233"/>
      <c r="I135" s="233"/>
      <c r="J135" s="233"/>
      <c r="K135" s="233"/>
      <c r="L135" s="233"/>
      <c r="M135" s="233"/>
      <c r="N135" s="234"/>
      <c r="O135" s="270"/>
    </row>
    <row r="136" spans="1:16" s="69" customFormat="1" ht="12" thickBot="1" x14ac:dyDescent="0.25">
      <c r="A136" s="70"/>
      <c r="B136" s="71"/>
      <c r="C136" s="71"/>
      <c r="D136" s="71"/>
      <c r="E136" s="71"/>
      <c r="F136" s="236"/>
      <c r="G136" s="236"/>
      <c r="H136" s="236"/>
      <c r="I136" s="236"/>
      <c r="J136" s="236"/>
      <c r="K136" s="236"/>
      <c r="L136" s="236"/>
      <c r="M136" s="236"/>
      <c r="N136" s="236"/>
      <c r="O136" s="271"/>
    </row>
    <row r="137" spans="1:16" ht="13.5" thickBot="1" x14ac:dyDescent="0.25">
      <c r="F137" s="240"/>
      <c r="G137" s="240"/>
      <c r="H137" s="240"/>
      <c r="I137" s="240"/>
      <c r="J137" s="240"/>
      <c r="K137" s="240"/>
      <c r="L137" s="240"/>
      <c r="M137" s="240"/>
      <c r="N137" s="240"/>
      <c r="O137" s="240"/>
    </row>
    <row r="138" spans="1:16" ht="15.75" x14ac:dyDescent="0.25">
      <c r="A138" s="29" t="s">
        <v>127</v>
      </c>
      <c r="B138" s="31"/>
      <c r="C138" s="31"/>
      <c r="D138" s="31"/>
      <c r="E138" s="3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2"/>
    </row>
    <row r="139" spans="1:16" ht="6.75" customHeight="1" x14ac:dyDescent="0.2">
      <c r="A139" s="33"/>
      <c r="B139" s="23"/>
      <c r="C139" s="23"/>
      <c r="D139" s="23"/>
      <c r="E139" s="23"/>
      <c r="F139" s="239"/>
      <c r="G139" s="239"/>
      <c r="H139" s="239"/>
      <c r="I139" s="239"/>
      <c r="J139" s="239"/>
      <c r="K139" s="239"/>
      <c r="L139" s="239"/>
      <c r="M139" s="239"/>
      <c r="N139" s="239"/>
      <c r="O139" s="243"/>
    </row>
    <row r="140" spans="1:16" ht="12.75" customHeight="1" x14ac:dyDescent="0.2">
      <c r="A140" s="35"/>
      <c r="B140" s="176"/>
      <c r="C140" s="176"/>
      <c r="D140" s="176"/>
      <c r="E140" s="176"/>
      <c r="F140" s="266" t="s">
        <v>84</v>
      </c>
      <c r="G140" s="267"/>
      <c r="H140" s="203" t="s">
        <v>96</v>
      </c>
      <c r="I140" s="245"/>
      <c r="J140" s="266" t="s">
        <v>128</v>
      </c>
      <c r="K140" s="267"/>
      <c r="L140" s="266" t="s">
        <v>98</v>
      </c>
      <c r="M140" s="267"/>
      <c r="N140" s="266" t="s">
        <v>99</v>
      </c>
      <c r="O140" s="268"/>
    </row>
    <row r="141" spans="1:16" x14ac:dyDescent="0.2">
      <c r="A141" s="35"/>
      <c r="B141" s="176"/>
      <c r="C141" s="176"/>
      <c r="D141" s="176"/>
      <c r="E141" s="176"/>
      <c r="F141" s="247" t="s">
        <v>100</v>
      </c>
      <c r="G141" s="247" t="s">
        <v>101</v>
      </c>
      <c r="H141" s="247" t="s">
        <v>100</v>
      </c>
      <c r="I141" s="269" t="s">
        <v>101</v>
      </c>
      <c r="J141" s="247" t="s">
        <v>100</v>
      </c>
      <c r="K141" s="247" t="s">
        <v>101</v>
      </c>
      <c r="L141" s="247" t="s">
        <v>100</v>
      </c>
      <c r="M141" s="247" t="s">
        <v>101</v>
      </c>
      <c r="N141" s="247" t="s">
        <v>100</v>
      </c>
      <c r="O141" s="250" t="s">
        <v>101</v>
      </c>
    </row>
    <row r="142" spans="1:16" x14ac:dyDescent="0.2">
      <c r="A142" s="33"/>
      <c r="B142" s="23" t="s">
        <v>129</v>
      </c>
      <c r="C142" s="23"/>
      <c r="D142" s="23"/>
      <c r="E142" s="23"/>
      <c r="F142" s="209">
        <v>7133</v>
      </c>
      <c r="G142" s="209">
        <v>6981</v>
      </c>
      <c r="H142" s="214">
        <v>42736753.090000004</v>
      </c>
      <c r="I142" s="214">
        <v>41864696.789999999</v>
      </c>
      <c r="J142" s="183">
        <v>0.67300000000000004</v>
      </c>
      <c r="K142" s="183">
        <v>0.67390000000000005</v>
      </c>
      <c r="L142" s="214">
        <v>5.64</v>
      </c>
      <c r="M142" s="214">
        <v>5.64</v>
      </c>
      <c r="N142" s="252">
        <v>149.63</v>
      </c>
      <c r="O142" s="255">
        <v>150.1</v>
      </c>
      <c r="P142" s="147"/>
    </row>
    <row r="143" spans="1:16" x14ac:dyDescent="0.2">
      <c r="A143" s="33"/>
      <c r="B143" s="23" t="s">
        <v>130</v>
      </c>
      <c r="C143" s="23"/>
      <c r="D143" s="23"/>
      <c r="E143" s="23"/>
      <c r="F143" s="209">
        <v>1934</v>
      </c>
      <c r="G143" s="209">
        <v>1910</v>
      </c>
      <c r="H143" s="214">
        <v>6216979.3399999999</v>
      </c>
      <c r="I143" s="214">
        <v>6105460.4000000004</v>
      </c>
      <c r="J143" s="183">
        <v>9.7900000000000001E-2</v>
      </c>
      <c r="K143" s="183">
        <v>9.8299999999999998E-2</v>
      </c>
      <c r="L143" s="214">
        <v>4.7300000000000004</v>
      </c>
      <c r="M143" s="214">
        <v>4.72</v>
      </c>
      <c r="N143" s="252">
        <v>127.13</v>
      </c>
      <c r="O143" s="257">
        <v>127.48</v>
      </c>
      <c r="P143" s="147"/>
    </row>
    <row r="144" spans="1:16" x14ac:dyDescent="0.2">
      <c r="A144" s="33"/>
      <c r="B144" s="23" t="s">
        <v>131</v>
      </c>
      <c r="C144" s="23"/>
      <c r="D144" s="23"/>
      <c r="E144" s="23"/>
      <c r="F144" s="209">
        <v>1600</v>
      </c>
      <c r="G144" s="209">
        <v>1574</v>
      </c>
      <c r="H144" s="214">
        <v>7813686.9100000001</v>
      </c>
      <c r="I144" s="214">
        <v>7742779.4199999999</v>
      </c>
      <c r="J144" s="183">
        <v>0.1231</v>
      </c>
      <c r="K144" s="183">
        <v>0.1246</v>
      </c>
      <c r="L144" s="214">
        <v>5.62</v>
      </c>
      <c r="M144" s="214">
        <v>5.63</v>
      </c>
      <c r="N144" s="252">
        <v>160.12</v>
      </c>
      <c r="O144" s="257">
        <v>160.54</v>
      </c>
      <c r="P144" s="147"/>
    </row>
    <row r="145" spans="1:16" x14ac:dyDescent="0.2">
      <c r="A145" s="33"/>
      <c r="B145" s="23" t="s">
        <v>132</v>
      </c>
      <c r="C145" s="23"/>
      <c r="D145" s="23"/>
      <c r="E145" s="23"/>
      <c r="F145" s="209">
        <v>447</v>
      </c>
      <c r="G145" s="209">
        <v>437</v>
      </c>
      <c r="H145" s="214">
        <v>6663716.4199999999</v>
      </c>
      <c r="I145" s="214">
        <v>6342869.21</v>
      </c>
      <c r="J145" s="183">
        <v>0.10489999999999999</v>
      </c>
      <c r="K145" s="183">
        <v>0.1021</v>
      </c>
      <c r="L145" s="214">
        <v>5.4</v>
      </c>
      <c r="M145" s="214">
        <v>5.37</v>
      </c>
      <c r="N145" s="252">
        <v>179.57</v>
      </c>
      <c r="O145" s="257">
        <v>176.21</v>
      </c>
      <c r="P145" s="147"/>
    </row>
    <row r="146" spans="1:16" x14ac:dyDescent="0.2">
      <c r="A146" s="33"/>
      <c r="B146" s="23" t="s">
        <v>133</v>
      </c>
      <c r="C146" s="23"/>
      <c r="D146" s="23"/>
      <c r="E146" s="23"/>
      <c r="F146" s="209">
        <v>18</v>
      </c>
      <c r="G146" s="209">
        <v>18</v>
      </c>
      <c r="H146" s="214">
        <v>66241.89</v>
      </c>
      <c r="I146" s="214">
        <v>66017.47</v>
      </c>
      <c r="J146" s="183">
        <v>1E-3</v>
      </c>
      <c r="K146" s="183">
        <v>1.1000000000000001E-3</v>
      </c>
      <c r="L146" s="214">
        <v>5.19</v>
      </c>
      <c r="M146" s="214">
        <v>5.2</v>
      </c>
      <c r="N146" s="252">
        <v>93.58</v>
      </c>
      <c r="O146" s="257">
        <v>92.93</v>
      </c>
      <c r="P146" s="147"/>
    </row>
    <row r="147" spans="1:16" x14ac:dyDescent="0.2">
      <c r="A147" s="50"/>
      <c r="B147" s="59" t="s">
        <v>92</v>
      </c>
      <c r="C147" s="131"/>
      <c r="D147" s="131"/>
      <c r="E147" s="131"/>
      <c r="F147" s="259">
        <v>11132</v>
      </c>
      <c r="G147" s="259">
        <v>10920</v>
      </c>
      <c r="H147" s="228">
        <v>63497377.649999999</v>
      </c>
      <c r="I147" s="228">
        <v>62121823.289999999</v>
      </c>
      <c r="J147" s="229"/>
      <c r="K147" s="229"/>
      <c r="L147" s="260">
        <v>5.53</v>
      </c>
      <c r="M147" s="260">
        <v>5.52</v>
      </c>
      <c r="N147" s="228">
        <v>151.80000000000001</v>
      </c>
      <c r="O147" s="262">
        <v>151.78</v>
      </c>
    </row>
    <row r="148" spans="1:16" s="69" customFormat="1" ht="11.25" x14ac:dyDescent="0.2">
      <c r="A148" s="200"/>
      <c r="B148" s="66"/>
      <c r="C148" s="66"/>
      <c r="D148" s="66"/>
      <c r="E148" s="66"/>
      <c r="F148" s="233"/>
      <c r="G148" s="233"/>
      <c r="H148" s="233"/>
      <c r="I148" s="233"/>
      <c r="J148" s="233"/>
      <c r="K148" s="233"/>
      <c r="L148" s="233"/>
      <c r="M148" s="233"/>
      <c r="N148" s="234"/>
      <c r="O148" s="272"/>
    </row>
    <row r="149" spans="1:16" s="69" customFormat="1" ht="12" thickBot="1" x14ac:dyDescent="0.25">
      <c r="A149" s="70"/>
      <c r="B149" s="71"/>
      <c r="C149" s="71"/>
      <c r="D149" s="71"/>
      <c r="E149" s="71"/>
      <c r="F149" s="236"/>
      <c r="G149" s="236"/>
      <c r="H149" s="236"/>
      <c r="I149" s="236"/>
      <c r="J149" s="236"/>
      <c r="K149" s="236"/>
      <c r="L149" s="236"/>
      <c r="M149" s="236"/>
      <c r="N149" s="236"/>
      <c r="O149" s="271"/>
    </row>
    <row r="150" spans="1:16" ht="13.5" thickBot="1" x14ac:dyDescent="0.25">
      <c r="F150" s="240"/>
      <c r="G150" s="240"/>
      <c r="H150" s="240"/>
      <c r="I150" s="240"/>
      <c r="J150" s="240"/>
      <c r="K150" s="240"/>
      <c r="L150" s="240"/>
      <c r="M150" s="240"/>
      <c r="N150" s="240"/>
      <c r="O150" s="240"/>
    </row>
    <row r="151" spans="1:16" ht="15.75" x14ac:dyDescent="0.25">
      <c r="A151" s="29" t="s">
        <v>134</v>
      </c>
      <c r="B151" s="31"/>
      <c r="C151" s="31"/>
      <c r="D151" s="31"/>
      <c r="E151" s="31"/>
      <c r="F151" s="241"/>
      <c r="G151" s="241"/>
      <c r="H151" s="241"/>
      <c r="I151" s="241"/>
      <c r="J151" s="241"/>
      <c r="K151" s="241"/>
      <c r="L151" s="242"/>
      <c r="M151" s="240"/>
      <c r="N151" s="240"/>
      <c r="O151" s="240"/>
    </row>
    <row r="152" spans="1:16" ht="6.75" customHeight="1" x14ac:dyDescent="0.2">
      <c r="A152" s="33"/>
      <c r="B152" s="23"/>
      <c r="C152" s="23"/>
      <c r="D152" s="23"/>
      <c r="E152" s="23"/>
      <c r="F152" s="239"/>
      <c r="G152" s="239"/>
      <c r="H152" s="239"/>
      <c r="I152" s="239"/>
      <c r="J152" s="239"/>
      <c r="K152" s="239"/>
      <c r="L152" s="243"/>
      <c r="M152" s="240"/>
      <c r="N152" s="240"/>
      <c r="O152" s="240"/>
    </row>
    <row r="153" spans="1:16" x14ac:dyDescent="0.2">
      <c r="A153" s="35"/>
      <c r="B153" s="176"/>
      <c r="C153" s="176"/>
      <c r="D153" s="176"/>
      <c r="E153" s="114"/>
      <c r="F153" s="266" t="s">
        <v>84</v>
      </c>
      <c r="G153" s="267"/>
      <c r="H153" s="203" t="s">
        <v>96</v>
      </c>
      <c r="I153" s="245"/>
      <c r="J153" s="244" t="s">
        <v>135</v>
      </c>
      <c r="K153" s="244"/>
      <c r="L153" s="250" t="s">
        <v>21</v>
      </c>
      <c r="M153" s="240"/>
      <c r="N153" s="240"/>
      <c r="O153" s="240"/>
    </row>
    <row r="154" spans="1:16" x14ac:dyDescent="0.2">
      <c r="A154" s="35"/>
      <c r="B154" s="176"/>
      <c r="C154" s="176"/>
      <c r="D154" s="176"/>
      <c r="E154" s="114"/>
      <c r="F154" s="269" t="s">
        <v>100</v>
      </c>
      <c r="G154" s="269" t="s">
        <v>101</v>
      </c>
      <c r="H154" s="247" t="s">
        <v>100</v>
      </c>
      <c r="I154" s="247" t="s">
        <v>101</v>
      </c>
      <c r="J154" s="247" t="s">
        <v>100</v>
      </c>
      <c r="K154" s="247" t="s">
        <v>101</v>
      </c>
      <c r="L154" s="273"/>
      <c r="M154" s="240"/>
      <c r="N154" s="240"/>
      <c r="O154" s="240"/>
    </row>
    <row r="155" spans="1:16" x14ac:dyDescent="0.2">
      <c r="A155" s="78"/>
      <c r="B155" s="85" t="s">
        <v>136</v>
      </c>
      <c r="C155" s="85"/>
      <c r="D155" s="85"/>
      <c r="E155" s="85"/>
      <c r="F155" s="209">
        <v>1038</v>
      </c>
      <c r="G155" s="209">
        <v>1018</v>
      </c>
      <c r="H155" s="214">
        <v>4018245.05</v>
      </c>
      <c r="I155" s="252">
        <v>3869552.77</v>
      </c>
      <c r="J155" s="183">
        <v>6.3299999999999995E-2</v>
      </c>
      <c r="K155" s="274">
        <v>6.2300000000000001E-2</v>
      </c>
      <c r="L155" s="275">
        <v>3.0430000000000001</v>
      </c>
      <c r="M155" s="240"/>
      <c r="N155" s="240"/>
      <c r="O155" s="240"/>
    </row>
    <row r="156" spans="1:16" x14ac:dyDescent="0.2">
      <c r="A156" s="33"/>
      <c r="B156" s="23" t="s">
        <v>137</v>
      </c>
      <c r="C156" s="23"/>
      <c r="D156" s="23"/>
      <c r="E156" s="23"/>
      <c r="F156" s="209">
        <v>10094</v>
      </c>
      <c r="G156" s="209">
        <v>9902</v>
      </c>
      <c r="H156" s="214">
        <v>59479132.600000001</v>
      </c>
      <c r="I156" s="252">
        <v>58252270.520000003</v>
      </c>
      <c r="J156" s="183">
        <v>0.93669999999999998</v>
      </c>
      <c r="K156" s="224">
        <v>0.93769999999999998</v>
      </c>
      <c r="L156" s="276">
        <v>2.4298000000000002</v>
      </c>
      <c r="M156" s="240"/>
      <c r="N156" s="240"/>
      <c r="O156" s="240"/>
    </row>
    <row r="157" spans="1:16" x14ac:dyDescent="0.2">
      <c r="A157" s="33"/>
      <c r="B157" s="23" t="s">
        <v>138</v>
      </c>
      <c r="C157" s="23"/>
      <c r="D157" s="23"/>
      <c r="E157" s="23"/>
      <c r="F157" s="209">
        <v>0</v>
      </c>
      <c r="G157" s="209">
        <v>0</v>
      </c>
      <c r="H157" s="214">
        <v>0</v>
      </c>
      <c r="I157" s="214">
        <v>0</v>
      </c>
      <c r="J157" s="183">
        <v>0</v>
      </c>
      <c r="K157" s="224">
        <v>0</v>
      </c>
      <c r="L157" s="276">
        <v>0</v>
      </c>
      <c r="M157" s="240"/>
      <c r="N157" s="240"/>
      <c r="O157" s="240"/>
    </row>
    <row r="158" spans="1:16" ht="13.5" thickBot="1" x14ac:dyDescent="0.25">
      <c r="A158" s="157"/>
      <c r="B158" s="277" t="s">
        <v>47</v>
      </c>
      <c r="C158" s="72"/>
      <c r="D158" s="72"/>
      <c r="E158" s="72"/>
      <c r="F158" s="278">
        <v>11132</v>
      </c>
      <c r="G158" s="278">
        <v>10920</v>
      </c>
      <c r="H158" s="279">
        <v>63497377.649999999</v>
      </c>
      <c r="I158" s="279">
        <v>62121823.289999999</v>
      </c>
      <c r="J158" s="280"/>
      <c r="K158" s="281"/>
      <c r="L158" s="282">
        <v>2.468</v>
      </c>
      <c r="M158" s="240"/>
      <c r="N158" s="240"/>
      <c r="O158" s="240"/>
    </row>
    <row r="159" spans="1:16" s="288" customFormat="1" ht="11.25" x14ac:dyDescent="0.2">
      <c r="A159" s="67"/>
      <c r="B159" s="283"/>
      <c r="C159" s="283"/>
      <c r="D159" s="283"/>
      <c r="E159" s="283"/>
      <c r="F159" s="284"/>
      <c r="G159" s="284"/>
      <c r="H159" s="283"/>
      <c r="I159" s="285"/>
      <c r="J159" s="286"/>
      <c r="K159" s="287"/>
    </row>
    <row r="160" spans="1:16" s="288" customFormat="1" ht="11.25" x14ac:dyDescent="0.2">
      <c r="A160" s="67"/>
      <c r="B160" s="283"/>
      <c r="C160" s="283"/>
      <c r="D160" s="283"/>
      <c r="E160" s="283"/>
      <c r="F160" s="283"/>
      <c r="G160" s="283"/>
      <c r="H160" s="283"/>
      <c r="I160" s="283"/>
      <c r="J160" s="283"/>
    </row>
    <row r="161" spans="1:16" ht="13.5" thickBot="1" x14ac:dyDescent="0.25"/>
    <row r="162" spans="1:16" ht="15.75" x14ac:dyDescent="0.25">
      <c r="A162" s="29" t="s">
        <v>139</v>
      </c>
      <c r="B162" s="289"/>
      <c r="C162" s="290"/>
      <c r="D162" s="291"/>
      <c r="E162" s="291"/>
      <c r="F162" s="292" t="s">
        <v>140</v>
      </c>
    </row>
    <row r="163" spans="1:16" ht="13.5" thickBot="1" x14ac:dyDescent="0.25">
      <c r="A163" s="157" t="s">
        <v>141</v>
      </c>
      <c r="B163" s="157"/>
      <c r="C163" s="293"/>
      <c r="D163" s="293"/>
      <c r="E163" s="293"/>
      <c r="F163" s="402">
        <v>411175984.68000001</v>
      </c>
    </row>
    <row r="164" spans="1:16" x14ac:dyDescent="0.2">
      <c r="A164" s="23"/>
      <c r="B164" s="23"/>
      <c r="C164" s="294"/>
      <c r="D164" s="294"/>
      <c r="E164" s="294"/>
      <c r="F164" s="172"/>
    </row>
    <row r="165" spans="1:16" x14ac:dyDescent="0.2">
      <c r="A165" s="23"/>
      <c r="B165" s="23"/>
      <c r="C165" s="295"/>
      <c r="D165" s="168"/>
      <c r="E165" s="168"/>
      <c r="F165" s="172"/>
    </row>
    <row r="166" spans="1:16" ht="12.75" customHeight="1" x14ac:dyDescent="0.2">
      <c r="A166" s="296"/>
      <c r="B166" s="296"/>
      <c r="C166" s="296"/>
      <c r="D166" s="296"/>
      <c r="E166" s="296"/>
      <c r="F166" s="296"/>
    </row>
    <row r="167" spans="1:16" x14ac:dyDescent="0.2">
      <c r="A167" s="296"/>
      <c r="B167" s="296"/>
      <c r="C167" s="296"/>
      <c r="D167" s="296"/>
      <c r="E167" s="296"/>
      <c r="F167" s="296"/>
    </row>
    <row r="168" spans="1:16" x14ac:dyDescent="0.2">
      <c r="A168" s="296"/>
      <c r="B168" s="296"/>
      <c r="C168" s="296"/>
      <c r="D168" s="296"/>
      <c r="E168" s="296"/>
      <c r="F168" s="296"/>
    </row>
    <row r="169" spans="1:16" x14ac:dyDescent="0.2">
      <c r="A169" s="23"/>
      <c r="B169" s="23"/>
      <c r="C169" s="295"/>
      <c r="D169" s="168"/>
      <c r="E169" s="168"/>
      <c r="F169" s="172"/>
      <c r="G169" s="23"/>
      <c r="I169" s="297"/>
      <c r="J169" s="297"/>
      <c r="K169" s="297"/>
    </row>
    <row r="170" spans="1:16" x14ac:dyDescent="0.2">
      <c r="A170" s="296"/>
      <c r="B170" s="296"/>
      <c r="C170" s="296"/>
      <c r="D170" s="296"/>
      <c r="E170" s="296"/>
      <c r="F170" s="296"/>
      <c r="I170" s="23"/>
      <c r="J170" s="23"/>
      <c r="K170" s="23"/>
    </row>
    <row r="171" spans="1:16" x14ac:dyDescent="0.2">
      <c r="A171" s="296"/>
      <c r="B171" s="296"/>
      <c r="C171" s="296"/>
      <c r="D171" s="296"/>
      <c r="E171" s="296"/>
      <c r="F171" s="296"/>
      <c r="I171" s="146"/>
      <c r="J171" s="298"/>
      <c r="K171" s="146"/>
    </row>
    <row r="172" spans="1:16" x14ac:dyDescent="0.2">
      <c r="A172" s="296"/>
      <c r="B172" s="296"/>
      <c r="C172" s="296"/>
      <c r="D172" s="296"/>
      <c r="E172" s="296"/>
      <c r="F172" s="296"/>
      <c r="I172" s="23"/>
      <c r="J172" s="298"/>
      <c r="K172" s="146"/>
    </row>
    <row r="173" spans="1:16" x14ac:dyDescent="0.2">
      <c r="H173" s="151"/>
      <c r="I173" s="151"/>
      <c r="J173" s="299"/>
      <c r="K173" s="299"/>
      <c r="L173" s="151"/>
      <c r="M173" s="151"/>
      <c r="N173" s="151"/>
      <c r="O173" s="151"/>
    </row>
    <row r="174" spans="1:16" x14ac:dyDescent="0.2">
      <c r="H174" s="149"/>
      <c r="I174" s="149"/>
      <c r="L174" s="151"/>
      <c r="M174" s="151"/>
      <c r="N174" s="151"/>
      <c r="O174" s="151"/>
    </row>
    <row r="175" spans="1:16" x14ac:dyDescent="0.2">
      <c r="F175" s="300"/>
      <c r="G175" s="300"/>
      <c r="H175" s="301"/>
      <c r="I175" s="301"/>
      <c r="J175" s="300"/>
      <c r="K175" s="300"/>
      <c r="L175" s="302"/>
      <c r="M175" s="302"/>
      <c r="N175" s="302"/>
      <c r="O175" s="302"/>
      <c r="P175" s="300"/>
    </row>
    <row r="176" spans="1:16" x14ac:dyDescent="0.2">
      <c r="F176" s="300"/>
      <c r="G176" s="300"/>
      <c r="H176" s="300"/>
      <c r="I176" s="300"/>
      <c r="J176" s="300"/>
      <c r="K176" s="300"/>
      <c r="L176" s="300"/>
      <c r="M176" s="300"/>
      <c r="N176" s="300"/>
      <c r="O176" s="300"/>
      <c r="P176" s="300"/>
    </row>
    <row r="177" spans="6:15" x14ac:dyDescent="0.2">
      <c r="F177" s="300"/>
      <c r="G177" s="300"/>
      <c r="H177" s="300"/>
      <c r="I177" s="300"/>
      <c r="J177" s="300"/>
      <c r="K177" s="300"/>
      <c r="L177" s="300"/>
      <c r="M177" s="300"/>
      <c r="N177" s="300"/>
      <c r="O177" s="300"/>
    </row>
    <row r="178" spans="6:15" x14ac:dyDescent="0.2">
      <c r="F178" s="147"/>
    </row>
    <row r="180" spans="6:15" x14ac:dyDescent="0.2">
      <c r="F180" s="147"/>
    </row>
  </sheetData>
  <mergeCells count="34">
    <mergeCell ref="F153:G153"/>
    <mergeCell ref="J153:K153"/>
    <mergeCell ref="A166:F168"/>
    <mergeCell ref="I169:K169"/>
    <mergeCell ref="A170:F172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J60:K6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76:O176">
    <cfRule type="cellIs" dxfId="0" priority="1" operator="equal">
      <formula>TRUE</formula>
    </cfRule>
  </conditionalFormatting>
  <hyperlinks>
    <hyperlink ref="D10" r:id="rId1"/>
    <hyperlink ref="D11" r:id="rId2"/>
  </hyperlinks>
  <pageMargins left="0.41" right="0.36" top="0.43" bottom="0.62" header="0.5" footer="0.5"/>
  <pageSetup scale="48" orientation="landscape" r:id="rId3"/>
  <headerFooter alignWithMargins="0"/>
  <rowBreaks count="1" manualBreakCount="1">
    <brk id="83" max="14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1"/>
  <sheetViews>
    <sheetView zoomScale="80" zoomScaleNormal="80" zoomScalePageLayoutView="55" workbookViewId="0"/>
  </sheetViews>
  <sheetFormatPr defaultColWidth="9.140625" defaultRowHeight="12.75" x14ac:dyDescent="0.2"/>
  <cols>
    <col min="1" max="1" width="3.140625" style="2" customWidth="1"/>
    <col min="2" max="2" width="4.5703125" style="2" customWidth="1"/>
    <col min="3" max="4" width="14.42578125" style="2" customWidth="1"/>
    <col min="5" max="5" width="9.42578125" style="2" customWidth="1"/>
    <col min="6" max="6" width="5.5703125" style="2" customWidth="1"/>
    <col min="7" max="7" width="17.42578125" style="2" customWidth="1"/>
    <col min="8" max="8" width="16.5703125" style="2" customWidth="1"/>
    <col min="9" max="9" width="10.5703125" style="2" customWidth="1"/>
    <col min="10" max="10" width="11.85546875" style="2" customWidth="1"/>
    <col min="11" max="11" width="12.85546875" style="2" customWidth="1"/>
    <col min="12" max="12" width="18.42578125" style="2" customWidth="1"/>
    <col min="13" max="13" width="14.140625" style="2" customWidth="1"/>
    <col min="14" max="14" width="21.42578125" style="2" customWidth="1"/>
    <col min="15" max="15" width="1.85546875" style="2" customWidth="1"/>
    <col min="16" max="16" width="12" style="2" customWidth="1"/>
    <col min="17" max="17" width="1.5703125" style="2" customWidth="1"/>
    <col min="18" max="18" width="16.5703125" style="2" bestFit="1" customWidth="1"/>
    <col min="19" max="19" width="28.85546875" style="2" bestFit="1" customWidth="1"/>
    <col min="20" max="20" width="15.5703125" style="2" bestFit="1" customWidth="1"/>
    <col min="21" max="21" width="18.42578125" style="2" bestFit="1" customWidth="1"/>
    <col min="22" max="22" width="17.5703125" style="2" bestFit="1" customWidth="1"/>
    <col min="23" max="23" width="14.42578125" style="2" customWidth="1"/>
    <col min="24" max="24" width="13.5703125" style="2" bestFit="1" customWidth="1"/>
    <col min="25" max="25" width="14.140625" style="2" bestFit="1" customWidth="1"/>
    <col min="26" max="26" width="13.140625" style="2" bestFit="1" customWidth="1"/>
    <col min="27" max="40" width="10.85546875" style="2" customWidth="1"/>
    <col min="41" max="41" width="2.5703125" style="2" customWidth="1"/>
    <col min="42" max="16384" width="9.140625" style="2"/>
  </cols>
  <sheetData>
    <row r="1" spans="1:41" ht="15.75" x14ac:dyDescent="0.25">
      <c r="A1" s="1" t="s">
        <v>0</v>
      </c>
    </row>
    <row r="2" spans="1:41" ht="15.75" customHeight="1" x14ac:dyDescent="0.25">
      <c r="A2" s="1" t="s">
        <v>142</v>
      </c>
      <c r="U2" s="303"/>
      <c r="V2" s="303"/>
      <c r="W2" s="303"/>
    </row>
    <row r="3" spans="1:41" ht="15.75" x14ac:dyDescent="0.25">
      <c r="A3" s="1" t="str">
        <f>+'ESA FFELP(2)'!D4</f>
        <v>ELFI, Inc.</v>
      </c>
      <c r="D3" s="304" t="s">
        <v>143</v>
      </c>
      <c r="T3" s="303"/>
      <c r="U3" s="303"/>
      <c r="V3" s="303"/>
      <c r="W3" s="303"/>
    </row>
    <row r="4" spans="1:41" ht="13.5" thickBot="1" x14ac:dyDescent="0.25">
      <c r="T4" s="303"/>
      <c r="U4" s="303"/>
      <c r="V4" s="303"/>
      <c r="W4" s="303"/>
    </row>
    <row r="5" spans="1:41" x14ac:dyDescent="0.2">
      <c r="B5" s="3" t="s">
        <v>6</v>
      </c>
      <c r="C5" s="4"/>
      <c r="D5" s="4"/>
      <c r="E5" s="403">
        <f>+'ESA FFELP(2)'!D6</f>
        <v>44403</v>
      </c>
      <c r="F5" s="403"/>
      <c r="G5" s="404"/>
      <c r="T5" s="303"/>
      <c r="U5" s="303"/>
      <c r="V5" s="303"/>
      <c r="W5" s="303"/>
    </row>
    <row r="6" spans="1:41" ht="13.5" thickBot="1" x14ac:dyDescent="0.25">
      <c r="B6" s="24" t="s">
        <v>144</v>
      </c>
      <c r="C6" s="25"/>
      <c r="D6" s="25"/>
      <c r="E6" s="405">
        <f>+'ESA FFELP(2)'!D7</f>
        <v>44377</v>
      </c>
      <c r="F6" s="405"/>
      <c r="G6" s="406"/>
      <c r="T6" s="303"/>
      <c r="U6" s="303"/>
      <c r="V6" s="303"/>
      <c r="W6" s="303"/>
    </row>
    <row r="8" spans="1:4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41" ht="15.75" thickBot="1" x14ac:dyDescent="0.3">
      <c r="A9" s="305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U9" s="100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1:41" ht="6" customHeight="1" thickBot="1" x14ac:dyDescent="0.25">
      <c r="A10" s="23"/>
      <c r="B10" s="23"/>
      <c r="C10" s="23"/>
      <c r="D10" s="23"/>
      <c r="E10" s="23"/>
      <c r="F10" s="23"/>
      <c r="G10" s="23"/>
      <c r="H10" s="23"/>
      <c r="J10" s="306"/>
      <c r="K10" s="31"/>
      <c r="L10" s="31"/>
      <c r="M10" s="31"/>
      <c r="N10" s="32"/>
      <c r="O10" s="23"/>
      <c r="P10" s="23"/>
      <c r="Q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 ht="15" thickBot="1" x14ac:dyDescent="0.25">
      <c r="A11" s="307" t="s">
        <v>145</v>
      </c>
      <c r="B11" s="308"/>
      <c r="C11" s="308"/>
      <c r="D11" s="308"/>
      <c r="E11" s="308"/>
      <c r="F11" s="308"/>
      <c r="G11" s="308"/>
      <c r="H11" s="309"/>
      <c r="J11" s="121" t="s">
        <v>146</v>
      </c>
      <c r="K11" s="23"/>
      <c r="L11" s="23"/>
      <c r="M11" s="23"/>
      <c r="N11" s="310">
        <v>44377</v>
      </c>
      <c r="O11" s="311"/>
      <c r="P11" s="311"/>
      <c r="Q11" s="311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spans="1:41" x14ac:dyDescent="0.2">
      <c r="A12" s="121"/>
      <c r="B12" s="23"/>
      <c r="C12" s="23"/>
      <c r="D12" s="23"/>
      <c r="E12" s="23"/>
      <c r="F12" s="23"/>
      <c r="G12" s="23"/>
      <c r="H12" s="312"/>
      <c r="J12" s="33" t="s">
        <v>147</v>
      </c>
      <c r="L12" s="23"/>
      <c r="M12" s="23"/>
      <c r="N12" s="313">
        <v>0</v>
      </c>
      <c r="O12" s="146"/>
      <c r="P12" s="146"/>
      <c r="Q12" s="146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</row>
    <row r="13" spans="1:41" x14ac:dyDescent="0.2">
      <c r="A13" s="33"/>
      <c r="B13" s="23" t="s">
        <v>148</v>
      </c>
      <c r="C13" s="23"/>
      <c r="D13" s="23"/>
      <c r="E13" s="23"/>
      <c r="F13" s="23"/>
      <c r="G13" s="23"/>
      <c r="H13" s="313">
        <v>1208285.51</v>
      </c>
      <c r="J13" s="33" t="s">
        <v>149</v>
      </c>
      <c r="L13" s="23"/>
      <c r="M13" s="23"/>
      <c r="N13" s="313">
        <v>18965.54</v>
      </c>
      <c r="O13" s="146"/>
      <c r="P13" s="295"/>
      <c r="Q13" s="295"/>
      <c r="R13" s="17"/>
      <c r="S13" s="17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</row>
    <row r="14" spans="1:41" x14ac:dyDescent="0.2">
      <c r="A14" s="33"/>
      <c r="B14" s="23" t="s">
        <v>150</v>
      </c>
      <c r="C14" s="23"/>
      <c r="D14" s="23"/>
      <c r="E14" s="23"/>
      <c r="F14" s="314"/>
      <c r="G14" s="23"/>
      <c r="H14" s="313"/>
      <c r="J14" s="33" t="s">
        <v>151</v>
      </c>
      <c r="L14" s="23"/>
      <c r="M14" s="23"/>
      <c r="N14" s="313">
        <v>10276.84</v>
      </c>
      <c r="O14" s="146"/>
      <c r="P14" s="146"/>
      <c r="Q14" s="146"/>
      <c r="R14" s="146"/>
      <c r="S14" s="146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</row>
    <row r="15" spans="1:41" x14ac:dyDescent="0.2">
      <c r="A15" s="33"/>
      <c r="B15" s="23" t="s">
        <v>65</v>
      </c>
      <c r="C15" s="23"/>
      <c r="D15" s="23"/>
      <c r="E15" s="23"/>
      <c r="F15" s="23"/>
      <c r="G15" s="23"/>
      <c r="H15" s="313"/>
      <c r="J15" s="33" t="s">
        <v>152</v>
      </c>
      <c r="L15" s="23"/>
      <c r="M15" s="23"/>
      <c r="N15" s="313">
        <v>32491.81</v>
      </c>
      <c r="O15" s="146"/>
      <c r="P15" s="146"/>
      <c r="Q15" s="146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</row>
    <row r="16" spans="1:41" x14ac:dyDescent="0.2">
      <c r="A16" s="33"/>
      <c r="B16" s="23"/>
      <c r="C16" s="23" t="s">
        <v>153</v>
      </c>
      <c r="D16" s="23"/>
      <c r="E16" s="23"/>
      <c r="F16" s="23"/>
      <c r="G16" s="23"/>
      <c r="H16" s="313"/>
      <c r="J16" s="33" t="s">
        <v>154</v>
      </c>
      <c r="L16" s="23"/>
      <c r="M16" s="23"/>
      <c r="N16" s="315"/>
      <c r="O16" s="146"/>
      <c r="P16" s="146"/>
      <c r="Q16" s="146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</row>
    <row r="17" spans="1:41" ht="13.5" thickBot="1" x14ac:dyDescent="0.25">
      <c r="A17" s="33"/>
      <c r="B17" s="23" t="s">
        <v>155</v>
      </c>
      <c r="C17" s="23"/>
      <c r="D17" s="23"/>
      <c r="E17" s="23"/>
      <c r="F17" s="23"/>
      <c r="G17" s="23"/>
      <c r="H17" s="313">
        <v>49.04</v>
      </c>
      <c r="J17" s="157"/>
      <c r="K17" s="277" t="s">
        <v>156</v>
      </c>
      <c r="L17" s="72"/>
      <c r="M17" s="72"/>
      <c r="N17" s="316">
        <v>61734.19</v>
      </c>
      <c r="O17" s="150"/>
      <c r="P17" s="146"/>
      <c r="Q17" s="146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</row>
    <row r="18" spans="1:41" x14ac:dyDescent="0.2">
      <c r="A18" s="33"/>
      <c r="B18" s="23" t="s">
        <v>157</v>
      </c>
      <c r="C18" s="23"/>
      <c r="D18" s="23"/>
      <c r="E18" s="23"/>
      <c r="F18" s="23"/>
      <c r="G18" s="23"/>
      <c r="H18" s="313"/>
      <c r="P18" s="146"/>
      <c r="Q18" s="146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</row>
    <row r="19" spans="1:41" x14ac:dyDescent="0.2">
      <c r="A19" s="33"/>
      <c r="B19" s="23" t="s">
        <v>158</v>
      </c>
      <c r="C19" s="23"/>
      <c r="D19" s="23"/>
      <c r="E19" s="23"/>
      <c r="F19" s="23"/>
      <c r="G19" s="23"/>
      <c r="H19" s="313"/>
      <c r="P19" s="146"/>
      <c r="Q19" s="146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</row>
    <row r="20" spans="1:41" x14ac:dyDescent="0.2">
      <c r="A20" s="33"/>
      <c r="B20" s="23" t="s">
        <v>159</v>
      </c>
      <c r="C20" s="23"/>
      <c r="D20" s="23"/>
      <c r="E20" s="23"/>
      <c r="F20" s="23"/>
      <c r="G20" s="23"/>
      <c r="H20" s="313">
        <v>398944.49</v>
      </c>
      <c r="P20" s="146"/>
      <c r="Q20" s="146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</row>
    <row r="21" spans="1:41" x14ac:dyDescent="0.2">
      <c r="A21" s="33"/>
      <c r="B21" s="23" t="s">
        <v>160</v>
      </c>
      <c r="C21" s="23"/>
      <c r="D21" s="23"/>
      <c r="E21" s="23"/>
      <c r="F21" s="23"/>
      <c r="G21" s="23"/>
      <c r="H21" s="313"/>
      <c r="P21" s="23"/>
      <c r="Q21" s="23"/>
      <c r="R21" s="23"/>
      <c r="S21" s="23"/>
      <c r="T21" s="150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</row>
    <row r="22" spans="1:41" ht="13.5" thickBot="1" x14ac:dyDescent="0.25">
      <c r="A22" s="33"/>
      <c r="B22" s="23" t="s">
        <v>161</v>
      </c>
      <c r="C22" s="23"/>
      <c r="D22" s="23"/>
      <c r="E22" s="23"/>
      <c r="F22" s="23"/>
      <c r="G22" s="23"/>
      <c r="H22" s="313"/>
      <c r="N22" s="147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</row>
    <row r="23" spans="1:41" x14ac:dyDescent="0.2">
      <c r="A23" s="33"/>
      <c r="B23" s="23" t="s">
        <v>162</v>
      </c>
      <c r="C23" s="23"/>
      <c r="D23" s="23"/>
      <c r="E23" s="23"/>
      <c r="F23" s="23"/>
      <c r="G23" s="23"/>
      <c r="H23" s="313"/>
      <c r="J23" s="306" t="s">
        <v>163</v>
      </c>
      <c r="K23" s="31"/>
      <c r="L23" s="31"/>
      <c r="M23" s="31"/>
      <c r="N23" s="317">
        <v>44377</v>
      </c>
      <c r="O23" s="311"/>
      <c r="P23" s="294"/>
      <c r="Q23" s="294"/>
      <c r="R23" s="23"/>
      <c r="S23" s="23"/>
      <c r="T23" s="23"/>
      <c r="U23" s="23"/>
      <c r="V23" s="23"/>
      <c r="W23" s="100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</row>
    <row r="24" spans="1:41" x14ac:dyDescent="0.2">
      <c r="A24" s="33"/>
      <c r="B24" s="23" t="s">
        <v>164</v>
      </c>
      <c r="C24" s="23"/>
      <c r="D24" s="23"/>
      <c r="E24" s="23"/>
      <c r="F24" s="23"/>
      <c r="G24" s="23"/>
      <c r="H24" s="313"/>
      <c r="J24" s="33"/>
      <c r="K24" s="23"/>
      <c r="L24" s="23"/>
      <c r="M24" s="23"/>
      <c r="N24" s="313"/>
      <c r="O24" s="146"/>
      <c r="P24" s="146"/>
      <c r="Q24" s="146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</row>
    <row r="25" spans="1:41" x14ac:dyDescent="0.2">
      <c r="A25" s="33"/>
      <c r="B25" s="23" t="s">
        <v>165</v>
      </c>
      <c r="C25" s="23"/>
      <c r="D25" s="23"/>
      <c r="E25" s="23"/>
      <c r="F25" s="23"/>
      <c r="G25" s="23"/>
      <c r="H25" s="313"/>
      <c r="J25" s="33" t="s">
        <v>166</v>
      </c>
      <c r="K25" s="23"/>
      <c r="L25" s="23"/>
      <c r="M25" s="23"/>
      <c r="N25" s="407">
        <v>323052.05</v>
      </c>
      <c r="O25" s="318"/>
      <c r="P25" s="23"/>
      <c r="Q25" s="23"/>
      <c r="R25" s="146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</row>
    <row r="26" spans="1:41" x14ac:dyDescent="0.2">
      <c r="A26" s="33"/>
      <c r="B26" s="23" t="s">
        <v>167</v>
      </c>
      <c r="C26" s="23"/>
      <c r="D26" s="23"/>
      <c r="E26" s="23"/>
      <c r="F26" s="23"/>
      <c r="G26" s="23"/>
      <c r="H26" s="313"/>
      <c r="J26" s="33" t="s">
        <v>168</v>
      </c>
      <c r="K26" s="23"/>
      <c r="L26" s="23"/>
      <c r="M26" s="23"/>
      <c r="N26" s="407">
        <v>131085781.61</v>
      </c>
      <c r="O26" s="318"/>
      <c r="P26" s="169"/>
      <c r="Q26" s="169"/>
      <c r="R26" s="319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</row>
    <row r="27" spans="1:41" x14ac:dyDescent="0.2">
      <c r="A27" s="33"/>
      <c r="B27" s="23" t="s">
        <v>169</v>
      </c>
      <c r="C27" s="23"/>
      <c r="D27" s="23"/>
      <c r="E27" s="23"/>
      <c r="F27" s="23"/>
      <c r="G27" s="23"/>
      <c r="H27" s="313"/>
      <c r="J27" s="33" t="s">
        <v>170</v>
      </c>
      <c r="K27" s="23"/>
      <c r="L27" s="23"/>
      <c r="M27" s="23"/>
      <c r="N27" s="320">
        <v>0.31880699869185752</v>
      </c>
      <c r="O27" s="298"/>
      <c r="P27" s="144"/>
      <c r="Q27" s="144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</row>
    <row r="28" spans="1:41" x14ac:dyDescent="0.2">
      <c r="A28" s="33"/>
      <c r="B28" s="23"/>
      <c r="C28" s="23"/>
      <c r="D28" s="23"/>
      <c r="E28" s="23"/>
      <c r="F28" s="23"/>
      <c r="G28" s="23"/>
      <c r="H28" s="34"/>
      <c r="J28" s="33" t="s">
        <v>171</v>
      </c>
      <c r="K28" s="23"/>
      <c r="L28" s="23"/>
      <c r="M28" s="23"/>
      <c r="N28" s="321">
        <v>2.1172440351555708</v>
      </c>
      <c r="O28" s="298"/>
      <c r="P28" s="144"/>
      <c r="Q28" s="144"/>
      <c r="R28" s="144"/>
      <c r="S28" s="144"/>
      <c r="T28" s="23"/>
      <c r="U28" s="23"/>
    </row>
    <row r="29" spans="1:41" x14ac:dyDescent="0.2">
      <c r="A29" s="33"/>
      <c r="B29" s="23"/>
      <c r="C29" s="100" t="s">
        <v>172</v>
      </c>
      <c r="D29" s="23"/>
      <c r="E29" s="23"/>
      <c r="F29" s="23"/>
      <c r="G29" s="23"/>
      <c r="H29" s="313">
        <v>1607279.04</v>
      </c>
      <c r="I29" s="147"/>
      <c r="J29" s="33"/>
      <c r="K29" s="23"/>
      <c r="L29" s="23"/>
      <c r="M29" s="23"/>
      <c r="N29" s="107"/>
      <c r="O29" s="318"/>
      <c r="P29" s="23"/>
      <c r="Q29" s="23"/>
      <c r="R29" s="23"/>
      <c r="S29" s="23"/>
      <c r="T29" s="23"/>
      <c r="U29" s="23"/>
    </row>
    <row r="30" spans="1:41" ht="13.5" thickBot="1" x14ac:dyDescent="0.25">
      <c r="A30" s="33"/>
      <c r="B30" s="23"/>
      <c r="C30" s="100"/>
      <c r="D30" s="23"/>
      <c r="E30" s="23"/>
      <c r="F30" s="23"/>
      <c r="G30" s="23"/>
      <c r="H30" s="34"/>
      <c r="J30" s="33" t="s">
        <v>173</v>
      </c>
      <c r="K30" s="23"/>
      <c r="L30" s="23"/>
      <c r="M30" s="23"/>
      <c r="N30" s="107">
        <v>398944.49</v>
      </c>
      <c r="O30" s="318"/>
      <c r="P30" s="23"/>
      <c r="Q30" s="23"/>
      <c r="R30" s="23"/>
      <c r="S30" s="23"/>
      <c r="T30" s="23"/>
      <c r="U30" s="23"/>
    </row>
    <row r="31" spans="1:41" x14ac:dyDescent="0.2">
      <c r="A31" s="322" t="s">
        <v>174</v>
      </c>
      <c r="B31" s="323"/>
      <c r="C31" s="324"/>
      <c r="D31" s="323"/>
      <c r="E31" s="323"/>
      <c r="F31" s="323"/>
      <c r="G31" s="323"/>
      <c r="H31" s="325"/>
      <c r="J31" s="33" t="s">
        <v>175</v>
      </c>
      <c r="K31" s="23"/>
      <c r="L31" s="23"/>
      <c r="M31" s="23"/>
      <c r="N31" s="107"/>
      <c r="O31" s="318"/>
      <c r="P31" s="23"/>
      <c r="Q31" s="23"/>
      <c r="R31" s="23"/>
      <c r="S31" s="23"/>
      <c r="T31" s="23"/>
      <c r="U31" s="23"/>
    </row>
    <row r="32" spans="1:41" ht="14.25" x14ac:dyDescent="0.2">
      <c r="A32" s="65" t="s">
        <v>176</v>
      </c>
      <c r="B32" s="283"/>
      <c r="C32" s="283"/>
      <c r="D32" s="283"/>
      <c r="E32" s="283"/>
      <c r="F32" s="283"/>
      <c r="G32" s="283"/>
      <c r="H32" s="326"/>
      <c r="J32" s="33" t="s">
        <v>177</v>
      </c>
      <c r="K32" s="23"/>
      <c r="L32" s="23"/>
      <c r="M32" s="23"/>
      <c r="N32" s="107">
        <v>117449821.82239997</v>
      </c>
      <c r="O32" s="318"/>
      <c r="P32" s="23"/>
      <c r="Q32" s="23"/>
      <c r="R32" s="23"/>
      <c r="S32" s="23"/>
      <c r="T32" s="23"/>
      <c r="U32" s="23"/>
    </row>
    <row r="33" spans="1:21" ht="15" thickBot="1" x14ac:dyDescent="0.25">
      <c r="A33" s="327"/>
      <c r="B33" s="328"/>
      <c r="C33" s="328"/>
      <c r="D33" s="328"/>
      <c r="E33" s="328"/>
      <c r="F33" s="328"/>
      <c r="G33" s="329"/>
      <c r="H33" s="330"/>
      <c r="J33" s="33" t="s">
        <v>178</v>
      </c>
      <c r="K33" s="23"/>
      <c r="L33" s="23"/>
      <c r="M33" s="23"/>
      <c r="N33" s="320">
        <v>0.89597682052071015</v>
      </c>
      <c r="O33" s="298"/>
      <c r="P33" s="144"/>
      <c r="Q33" s="144"/>
      <c r="R33" s="146"/>
      <c r="S33" s="23"/>
      <c r="T33" s="23"/>
      <c r="U33" s="23"/>
    </row>
    <row r="34" spans="1:21" s="288" customFormat="1" x14ac:dyDescent="0.2">
      <c r="A34" s="67"/>
      <c r="B34" s="283"/>
      <c r="C34" s="283"/>
      <c r="D34" s="283"/>
      <c r="E34" s="283"/>
      <c r="F34" s="283"/>
      <c r="G34" s="283"/>
      <c r="H34" s="283"/>
      <c r="J34" s="33" t="s">
        <v>179</v>
      </c>
      <c r="K34" s="23"/>
      <c r="L34" s="23"/>
      <c r="M34" s="23"/>
      <c r="N34" s="320">
        <v>3.32E-2</v>
      </c>
      <c r="O34" s="298"/>
      <c r="P34" s="144"/>
      <c r="Q34" s="144"/>
      <c r="R34" s="23"/>
      <c r="S34" s="283"/>
      <c r="T34" s="283"/>
      <c r="U34" s="283"/>
    </row>
    <row r="35" spans="1:21" s="288" customFormat="1" ht="13.5" thickBot="1" x14ac:dyDescent="0.25">
      <c r="G35" s="331"/>
      <c r="J35" s="332" t="s">
        <v>180</v>
      </c>
      <c r="K35" s="333"/>
      <c r="L35" s="333"/>
      <c r="M35" s="333"/>
      <c r="N35" s="334">
        <v>0</v>
      </c>
      <c r="O35" s="298"/>
      <c r="P35" s="23"/>
      <c r="Q35" s="23"/>
      <c r="R35" s="319"/>
      <c r="S35" s="23"/>
      <c r="T35" s="23"/>
      <c r="U35" s="283"/>
    </row>
    <row r="36" spans="1:21" s="288" customFormat="1" x14ac:dyDescent="0.2">
      <c r="H36" s="335"/>
      <c r="J36" s="336" t="s">
        <v>181</v>
      </c>
      <c r="K36" s="85"/>
      <c r="L36" s="85"/>
      <c r="M36" s="85"/>
      <c r="N36" s="337"/>
      <c r="O36" s="169"/>
      <c r="P36" s="169"/>
      <c r="Q36" s="169"/>
      <c r="R36" s="319"/>
      <c r="S36" s="23"/>
      <c r="T36" s="146"/>
      <c r="U36" s="283"/>
    </row>
    <row r="37" spans="1:21" s="288" customFormat="1" ht="13.5" thickBot="1" x14ac:dyDescent="0.25">
      <c r="H37" s="331"/>
      <c r="J37" s="141" t="s">
        <v>182</v>
      </c>
      <c r="K37" s="142"/>
      <c r="L37" s="142"/>
      <c r="M37" s="142"/>
      <c r="N37" s="143"/>
      <c r="O37" s="338"/>
      <c r="P37" s="338"/>
      <c r="Q37" s="338"/>
      <c r="R37" s="339"/>
      <c r="S37" s="23"/>
      <c r="T37" s="146"/>
      <c r="U37" s="283"/>
    </row>
    <row r="38" spans="1:21" s="288" customFormat="1" x14ac:dyDescent="0.2">
      <c r="J38" s="67"/>
      <c r="K38" s="100"/>
      <c r="L38" s="23"/>
      <c r="M38" s="23"/>
      <c r="N38" s="23"/>
      <c r="O38" s="23"/>
      <c r="P38" s="23"/>
      <c r="Q38" s="23"/>
      <c r="R38" s="146"/>
      <c r="S38" s="23"/>
      <c r="T38" s="146"/>
      <c r="U38" s="285"/>
    </row>
    <row r="39" spans="1:21" ht="13.5" thickBot="1" x14ac:dyDescent="0.25">
      <c r="P39" s="23"/>
      <c r="Q39" s="23"/>
      <c r="R39" s="146"/>
      <c r="S39" s="23"/>
      <c r="T39" s="23"/>
      <c r="U39" s="23"/>
    </row>
    <row r="40" spans="1:21" ht="15.75" thickBot="1" x14ac:dyDescent="0.3">
      <c r="A40" s="340" t="s">
        <v>183</v>
      </c>
      <c r="B40" s="308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9"/>
      <c r="O40" s="23"/>
      <c r="P40" s="23"/>
      <c r="Q40" s="23"/>
      <c r="R40" s="146"/>
      <c r="S40" s="23"/>
      <c r="T40" s="146"/>
      <c r="U40" s="23"/>
    </row>
    <row r="41" spans="1:21" ht="15.75" thickBot="1" x14ac:dyDescent="0.3">
      <c r="A41" s="305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T41" s="147"/>
    </row>
    <row r="42" spans="1:21" x14ac:dyDescent="0.2">
      <c r="A42" s="289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2"/>
      <c r="O42" s="23"/>
      <c r="P42" s="23"/>
      <c r="Q42" s="23"/>
      <c r="U42" s="147"/>
    </row>
    <row r="43" spans="1:21" x14ac:dyDescent="0.2">
      <c r="A43" s="121" t="s">
        <v>184</v>
      </c>
      <c r="B43" s="23"/>
      <c r="C43" s="23"/>
      <c r="D43" s="23"/>
      <c r="E43" s="23"/>
      <c r="F43" s="23"/>
      <c r="G43" s="23"/>
      <c r="H43" s="23"/>
      <c r="I43" s="23"/>
      <c r="J43" s="144"/>
      <c r="K43" s="23"/>
      <c r="L43" s="341" t="s">
        <v>185</v>
      </c>
      <c r="M43" s="131"/>
      <c r="N43" s="342" t="s">
        <v>186</v>
      </c>
      <c r="O43" s="232"/>
      <c r="P43" s="232"/>
      <c r="Q43" s="232"/>
      <c r="R43" s="23"/>
      <c r="T43" s="147"/>
    </row>
    <row r="44" spans="1:21" x14ac:dyDescent="0.2">
      <c r="A44" s="3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34"/>
      <c r="O44" s="23"/>
      <c r="P44" s="23"/>
      <c r="Q44" s="23"/>
      <c r="R44" s="23"/>
      <c r="S44" s="343"/>
      <c r="T44" s="343"/>
      <c r="U44" s="344"/>
    </row>
    <row r="45" spans="1:21" x14ac:dyDescent="0.2">
      <c r="A45" s="33"/>
      <c r="B45" s="100" t="s">
        <v>172</v>
      </c>
      <c r="C45" s="23"/>
      <c r="D45" s="23"/>
      <c r="E45" s="23"/>
      <c r="F45" s="23"/>
      <c r="G45" s="23"/>
      <c r="H45" s="23"/>
      <c r="I45" s="23"/>
      <c r="J45" s="23"/>
      <c r="K45" s="23"/>
      <c r="L45" s="146"/>
      <c r="M45" s="23"/>
      <c r="N45" s="313">
        <v>1607279.04</v>
      </c>
      <c r="O45" s="146"/>
      <c r="P45" s="23"/>
      <c r="Q45" s="23"/>
      <c r="R45" s="23"/>
      <c r="S45" s="147"/>
    </row>
    <row r="46" spans="1:21" x14ac:dyDescent="0.2">
      <c r="A46" s="3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146"/>
      <c r="M46" s="146"/>
      <c r="N46" s="313"/>
      <c r="O46" s="146"/>
      <c r="P46" s="146"/>
      <c r="Q46" s="146"/>
      <c r="R46" s="345"/>
      <c r="S46" s="346"/>
      <c r="T46" s="345"/>
    </row>
    <row r="47" spans="1:21" x14ac:dyDescent="0.2">
      <c r="A47" s="33"/>
      <c r="B47" s="100" t="s">
        <v>187</v>
      </c>
      <c r="C47" s="23"/>
      <c r="D47" s="23"/>
      <c r="E47" s="23"/>
      <c r="F47" s="23"/>
      <c r="G47" s="23"/>
      <c r="H47" s="146"/>
      <c r="I47" s="23"/>
      <c r="J47" s="23"/>
      <c r="K47" s="23"/>
      <c r="L47" s="347">
        <v>136120.5</v>
      </c>
      <c r="M47" s="347"/>
      <c r="N47" s="348">
        <v>1471158.54</v>
      </c>
      <c r="O47" s="347"/>
      <c r="P47" s="146"/>
      <c r="Q47" s="146"/>
      <c r="R47" s="345"/>
      <c r="S47" s="346"/>
      <c r="T47" s="345"/>
    </row>
    <row r="48" spans="1:21" x14ac:dyDescent="0.2">
      <c r="A48" s="33"/>
      <c r="B48" s="23"/>
      <c r="C48" s="23"/>
      <c r="D48" s="23"/>
      <c r="E48" s="23"/>
      <c r="F48" s="23"/>
      <c r="G48" s="23"/>
      <c r="H48" s="146"/>
      <c r="I48" s="23"/>
      <c r="J48" s="23"/>
      <c r="K48" s="23"/>
      <c r="L48" s="347"/>
      <c r="M48" s="347"/>
      <c r="N48" s="348"/>
      <c r="O48" s="347"/>
      <c r="P48" s="146"/>
      <c r="Q48" s="146"/>
      <c r="R48" s="345"/>
      <c r="S48" s="346"/>
      <c r="T48" s="345"/>
    </row>
    <row r="49" spans="1:20" x14ac:dyDescent="0.2">
      <c r="A49" s="33"/>
      <c r="B49" s="23" t="s">
        <v>188</v>
      </c>
      <c r="C49" s="23"/>
      <c r="D49" s="23"/>
      <c r="E49" s="23"/>
      <c r="F49" s="23"/>
      <c r="G49" s="23"/>
      <c r="H49" s="146"/>
      <c r="I49" s="23"/>
      <c r="J49" s="23"/>
      <c r="K49" s="23"/>
      <c r="L49" s="146">
        <v>0</v>
      </c>
      <c r="M49" s="347"/>
      <c r="N49" s="348">
        <v>1471158.54</v>
      </c>
      <c r="O49" s="347"/>
      <c r="P49" s="146"/>
      <c r="Q49" s="146"/>
      <c r="R49" s="349"/>
      <c r="S49" s="346"/>
      <c r="T49" s="345"/>
    </row>
    <row r="50" spans="1:20" x14ac:dyDescent="0.2">
      <c r="A50" s="33"/>
      <c r="B50" s="23"/>
      <c r="C50" s="23"/>
      <c r="D50" s="23"/>
      <c r="E50" s="23"/>
      <c r="F50" s="23"/>
      <c r="G50" s="23"/>
      <c r="H50" s="146"/>
      <c r="I50" s="23"/>
      <c r="J50" s="23"/>
      <c r="K50" s="23"/>
      <c r="L50" s="347"/>
      <c r="M50" s="347"/>
      <c r="N50" s="348"/>
      <c r="O50" s="347"/>
      <c r="P50" s="146"/>
      <c r="Q50" s="146"/>
      <c r="R50" s="349"/>
      <c r="S50" s="346"/>
      <c r="T50" s="345"/>
    </row>
    <row r="51" spans="1:20" x14ac:dyDescent="0.2">
      <c r="A51" s="33"/>
      <c r="B51" s="23" t="s">
        <v>189</v>
      </c>
      <c r="C51" s="23"/>
      <c r="D51" s="23"/>
      <c r="E51" s="23"/>
      <c r="F51" s="23"/>
      <c r="G51" s="23"/>
      <c r="H51" s="146"/>
      <c r="I51" s="23"/>
      <c r="J51" s="23"/>
      <c r="K51" s="23"/>
      <c r="L51" s="347">
        <v>18965.54</v>
      </c>
      <c r="M51" s="347"/>
      <c r="N51" s="348">
        <v>1452193</v>
      </c>
      <c r="O51" s="347"/>
      <c r="P51" s="146"/>
      <c r="Q51" s="146"/>
      <c r="R51" s="345"/>
      <c r="S51" s="346"/>
      <c r="T51" s="345"/>
    </row>
    <row r="52" spans="1:20" x14ac:dyDescent="0.2">
      <c r="A52" s="33"/>
      <c r="B52" s="23"/>
      <c r="C52" s="23"/>
      <c r="D52" s="23"/>
      <c r="E52" s="23"/>
      <c r="F52" s="23"/>
      <c r="G52" s="23"/>
      <c r="H52" s="146"/>
      <c r="I52" s="23"/>
      <c r="J52" s="23"/>
      <c r="K52" s="23"/>
      <c r="L52" s="347"/>
      <c r="M52" s="347"/>
      <c r="N52" s="348"/>
      <c r="O52" s="347"/>
      <c r="P52" s="146"/>
      <c r="Q52" s="146"/>
      <c r="R52" s="345"/>
      <c r="S52" s="346"/>
      <c r="T52" s="345"/>
    </row>
    <row r="53" spans="1:20" x14ac:dyDescent="0.2">
      <c r="A53" s="33"/>
      <c r="B53" s="23" t="s">
        <v>190</v>
      </c>
      <c r="C53" s="23"/>
      <c r="D53" s="23"/>
      <c r="E53" s="23"/>
      <c r="F53" s="23"/>
      <c r="G53" s="23"/>
      <c r="H53" s="146"/>
      <c r="I53" s="23"/>
      <c r="J53" s="23"/>
      <c r="K53" s="23"/>
      <c r="L53" s="146">
        <v>2569.21</v>
      </c>
      <c r="M53" s="347"/>
      <c r="N53" s="348">
        <v>1449623.79</v>
      </c>
      <c r="O53" s="347"/>
      <c r="P53" s="146"/>
      <c r="Q53" s="146"/>
      <c r="R53" s="349"/>
      <c r="S53" s="346"/>
      <c r="T53" s="345"/>
    </row>
    <row r="54" spans="1:20" x14ac:dyDescent="0.2">
      <c r="A54" s="33"/>
      <c r="B54" s="23"/>
      <c r="C54" s="23"/>
      <c r="D54" s="23"/>
      <c r="E54" s="23"/>
      <c r="F54" s="23"/>
      <c r="G54" s="23"/>
      <c r="H54" s="146"/>
      <c r="I54" s="23"/>
      <c r="J54" s="23"/>
      <c r="K54" s="23"/>
      <c r="L54" s="347"/>
      <c r="M54" s="347"/>
      <c r="N54" s="348"/>
      <c r="O54" s="347"/>
      <c r="P54" s="146"/>
      <c r="Q54" s="146"/>
      <c r="R54" s="349"/>
      <c r="S54" s="346"/>
      <c r="T54" s="345"/>
    </row>
    <row r="55" spans="1:20" x14ac:dyDescent="0.2">
      <c r="A55" s="33"/>
      <c r="B55" s="100" t="s">
        <v>191</v>
      </c>
      <c r="C55" s="23"/>
      <c r="D55" s="23"/>
      <c r="E55" s="23"/>
      <c r="F55" s="23"/>
      <c r="G55" s="23"/>
      <c r="H55" s="146"/>
      <c r="I55" s="23"/>
      <c r="J55" s="23"/>
      <c r="K55" s="23"/>
      <c r="L55" s="347">
        <v>29705.21</v>
      </c>
      <c r="M55" s="347"/>
      <c r="N55" s="348">
        <v>1419918.58</v>
      </c>
      <c r="O55" s="146"/>
      <c r="P55" s="146"/>
      <c r="Q55" s="146"/>
      <c r="R55" s="349"/>
      <c r="S55" s="346"/>
      <c r="T55" s="345"/>
    </row>
    <row r="56" spans="1:20" x14ac:dyDescent="0.2">
      <c r="A56" s="33"/>
      <c r="B56" s="23"/>
      <c r="C56" s="23"/>
      <c r="D56" s="23"/>
      <c r="E56" s="23"/>
      <c r="F56" s="23"/>
      <c r="G56" s="23"/>
      <c r="H56" s="146"/>
      <c r="I56" s="23"/>
      <c r="J56" s="23"/>
      <c r="K56" s="23"/>
      <c r="L56" s="347"/>
      <c r="M56" s="347"/>
      <c r="N56" s="348"/>
      <c r="O56" s="347"/>
      <c r="R56" s="349"/>
      <c r="S56" s="23"/>
      <c r="T56" s="23"/>
    </row>
    <row r="57" spans="1:20" x14ac:dyDescent="0.2">
      <c r="A57" s="33"/>
      <c r="B57" s="23" t="s">
        <v>192</v>
      </c>
      <c r="C57" s="23"/>
      <c r="D57" s="23"/>
      <c r="E57" s="23"/>
      <c r="F57" s="23"/>
      <c r="G57" s="23"/>
      <c r="H57" s="146"/>
      <c r="I57" s="23"/>
      <c r="J57" s="23"/>
      <c r="K57" s="23"/>
      <c r="L57" s="146">
        <v>0</v>
      </c>
      <c r="M57" s="347"/>
      <c r="N57" s="348">
        <v>1419918.58</v>
      </c>
      <c r="O57" s="146"/>
      <c r="R57" s="345"/>
      <c r="S57" s="23"/>
      <c r="T57" s="23"/>
    </row>
    <row r="58" spans="1:20" x14ac:dyDescent="0.2">
      <c r="A58" s="33"/>
      <c r="B58" s="23"/>
      <c r="C58" s="23"/>
      <c r="D58" s="23"/>
      <c r="E58" s="23"/>
      <c r="F58" s="23"/>
      <c r="G58" s="23"/>
      <c r="H58" s="146"/>
      <c r="I58" s="23"/>
      <c r="J58" s="23"/>
      <c r="K58" s="23"/>
      <c r="L58" s="347"/>
      <c r="M58" s="347"/>
      <c r="N58" s="348"/>
      <c r="O58" s="347"/>
      <c r="R58" s="146"/>
    </row>
    <row r="59" spans="1:20" x14ac:dyDescent="0.2">
      <c r="A59" s="33"/>
      <c r="B59" s="23" t="s">
        <v>193</v>
      </c>
      <c r="C59" s="23"/>
      <c r="D59" s="23"/>
      <c r="E59" s="23"/>
      <c r="F59" s="23"/>
      <c r="G59" s="23"/>
      <c r="H59" s="146"/>
      <c r="I59" s="23"/>
      <c r="J59" s="23"/>
      <c r="K59" s="23"/>
      <c r="L59" s="146">
        <v>1375554.36</v>
      </c>
      <c r="M59" s="347"/>
      <c r="N59" s="348">
        <v>44364.219999999972</v>
      </c>
      <c r="O59" s="146"/>
    </row>
    <row r="60" spans="1:20" x14ac:dyDescent="0.2">
      <c r="A60" s="33"/>
      <c r="B60" s="23"/>
      <c r="C60" s="23"/>
      <c r="D60" s="23"/>
      <c r="E60" s="23"/>
      <c r="F60" s="23"/>
      <c r="G60" s="23"/>
      <c r="H60" s="146"/>
      <c r="I60" s="23"/>
      <c r="J60" s="23"/>
      <c r="K60" s="23"/>
      <c r="L60" s="347"/>
      <c r="M60" s="347"/>
      <c r="N60" s="348"/>
      <c r="O60" s="347"/>
      <c r="R60" s="147"/>
    </row>
    <row r="61" spans="1:20" x14ac:dyDescent="0.2">
      <c r="A61" s="33"/>
      <c r="B61" s="23" t="s">
        <v>194</v>
      </c>
      <c r="C61" s="23"/>
      <c r="D61" s="23"/>
      <c r="E61" s="23"/>
      <c r="F61" s="23"/>
      <c r="G61" s="23"/>
      <c r="H61" s="146"/>
      <c r="I61" s="23"/>
      <c r="J61" s="23"/>
      <c r="K61" s="23"/>
      <c r="L61" s="146">
        <v>7707.63</v>
      </c>
      <c r="M61" s="347"/>
      <c r="N61" s="348">
        <v>36656.589999999975</v>
      </c>
      <c r="O61" s="146"/>
    </row>
    <row r="62" spans="1:20" x14ac:dyDescent="0.2">
      <c r="A62" s="33"/>
      <c r="B62" s="23"/>
      <c r="C62" s="23"/>
      <c r="D62" s="23"/>
      <c r="E62" s="23"/>
      <c r="F62" s="23"/>
      <c r="G62" s="23"/>
      <c r="H62" s="146"/>
      <c r="I62" s="23"/>
      <c r="J62" s="23"/>
      <c r="K62" s="23"/>
      <c r="L62" s="347"/>
      <c r="M62" s="347"/>
      <c r="N62" s="348"/>
      <c r="O62" s="347"/>
    </row>
    <row r="63" spans="1:20" x14ac:dyDescent="0.2">
      <c r="A63" s="33"/>
      <c r="B63" s="23" t="s">
        <v>195</v>
      </c>
      <c r="C63" s="23"/>
      <c r="D63" s="23"/>
      <c r="E63" s="23"/>
      <c r="F63" s="23"/>
      <c r="G63" s="23"/>
      <c r="H63" s="146"/>
      <c r="I63" s="23"/>
      <c r="J63" s="23"/>
      <c r="K63" s="23"/>
      <c r="L63" s="146">
        <v>36656.589999999997</v>
      </c>
      <c r="M63" s="347"/>
      <c r="N63" s="348">
        <v>0</v>
      </c>
      <c r="O63" s="146"/>
    </row>
    <row r="64" spans="1:20" x14ac:dyDescent="0.2">
      <c r="A64" s="33"/>
      <c r="B64" s="23"/>
      <c r="C64" s="23"/>
      <c r="D64" s="23"/>
      <c r="E64" s="23"/>
      <c r="F64" s="23"/>
      <c r="G64" s="23"/>
      <c r="H64" s="146"/>
      <c r="I64" s="23"/>
      <c r="J64" s="23"/>
      <c r="K64" s="23"/>
      <c r="L64" s="347"/>
      <c r="M64" s="347"/>
      <c r="N64" s="348"/>
      <c r="O64" s="347"/>
    </row>
    <row r="65" spans="1:26" x14ac:dyDescent="0.2">
      <c r="A65" s="33"/>
      <c r="B65" s="23" t="s">
        <v>196</v>
      </c>
      <c r="C65" s="23"/>
      <c r="D65" s="23"/>
      <c r="E65" s="23"/>
      <c r="F65" s="23"/>
      <c r="G65" s="23"/>
      <c r="H65" s="146"/>
      <c r="I65" s="23"/>
      <c r="J65" s="23"/>
      <c r="K65" s="23"/>
      <c r="L65" s="146">
        <v>0</v>
      </c>
      <c r="M65" s="347"/>
      <c r="N65" s="348"/>
      <c r="O65" s="347"/>
    </row>
    <row r="66" spans="1:26" x14ac:dyDescent="0.2">
      <c r="A66" s="65"/>
      <c r="B66" s="283"/>
      <c r="C66" s="350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34"/>
      <c r="O66" s="23"/>
    </row>
    <row r="67" spans="1:26" ht="13.5" thickBot="1" x14ac:dyDescent="0.25">
      <c r="A67" s="70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194"/>
      <c r="O67" s="23"/>
      <c r="Z67" s="147"/>
    </row>
    <row r="68" spans="1:26" x14ac:dyDescent="0.2">
      <c r="A68" s="33"/>
      <c r="B68" s="23"/>
      <c r="C68" s="23"/>
      <c r="D68" s="23"/>
      <c r="E68" s="23"/>
      <c r="F68" s="23"/>
      <c r="G68" s="23"/>
      <c r="H68" s="23"/>
      <c r="I68" s="23"/>
      <c r="J68" s="23"/>
      <c r="K68" s="23"/>
    </row>
    <row r="69" spans="1:26" ht="13.5" thickBot="1" x14ac:dyDescent="0.25">
      <c r="A69" s="33"/>
      <c r="B69" s="23"/>
      <c r="C69" s="23"/>
      <c r="D69" s="23"/>
      <c r="E69" s="23"/>
      <c r="F69" s="23"/>
      <c r="G69" s="23"/>
      <c r="H69" s="23"/>
      <c r="I69" s="23"/>
      <c r="J69" s="23"/>
      <c r="K69" s="23"/>
    </row>
    <row r="70" spans="1:26" x14ac:dyDescent="0.2">
      <c r="A70" s="306" t="s">
        <v>197</v>
      </c>
      <c r="B70" s="31"/>
      <c r="C70" s="31"/>
      <c r="D70" s="31"/>
      <c r="E70" s="31"/>
      <c r="F70" s="31"/>
      <c r="G70" s="351" t="s">
        <v>198</v>
      </c>
      <c r="H70" s="352" t="s">
        <v>199</v>
      </c>
      <c r="I70" s="23"/>
      <c r="J70" s="23"/>
      <c r="K70" s="23"/>
    </row>
    <row r="71" spans="1:26" x14ac:dyDescent="0.2">
      <c r="A71" s="33"/>
      <c r="B71" s="23"/>
      <c r="C71" s="23"/>
      <c r="D71" s="23"/>
      <c r="E71" s="23"/>
      <c r="F71" s="23"/>
      <c r="G71" s="43"/>
      <c r="H71" s="34"/>
      <c r="I71" s="23"/>
      <c r="J71" s="23"/>
      <c r="K71" s="23"/>
    </row>
    <row r="72" spans="1:26" x14ac:dyDescent="0.2">
      <c r="A72" s="33"/>
      <c r="B72" s="23" t="s">
        <v>200</v>
      </c>
      <c r="C72" s="23"/>
      <c r="D72" s="23"/>
      <c r="E72" s="23"/>
      <c r="F72" s="23"/>
      <c r="G72" s="46">
        <v>29705.21</v>
      </c>
      <c r="H72" s="313">
        <v>29705.21</v>
      </c>
      <c r="I72" s="23"/>
      <c r="J72" s="23"/>
      <c r="K72" s="23"/>
    </row>
    <row r="73" spans="1:26" x14ac:dyDescent="0.2">
      <c r="A73" s="33"/>
      <c r="B73" s="23" t="s">
        <v>201</v>
      </c>
      <c r="C73" s="23"/>
      <c r="D73" s="23"/>
      <c r="E73" s="23"/>
      <c r="F73" s="23"/>
      <c r="G73" s="55">
        <v>29705.21</v>
      </c>
      <c r="H73" s="315">
        <v>29705.21</v>
      </c>
      <c r="I73" s="23"/>
      <c r="J73" s="23"/>
      <c r="K73" s="23"/>
    </row>
    <row r="74" spans="1:26" x14ac:dyDescent="0.2">
      <c r="A74" s="33"/>
      <c r="B74" s="23"/>
      <c r="C74" s="23" t="s">
        <v>202</v>
      </c>
      <c r="D74" s="23"/>
      <c r="E74" s="23"/>
      <c r="F74" s="23"/>
      <c r="G74" s="46">
        <v>0</v>
      </c>
      <c r="H74" s="353">
        <v>0</v>
      </c>
      <c r="I74" s="23"/>
      <c r="J74" s="23"/>
      <c r="K74" s="23"/>
    </row>
    <row r="75" spans="1:26" x14ac:dyDescent="0.2">
      <c r="A75" s="33"/>
      <c r="B75" s="23"/>
      <c r="C75" s="23"/>
      <c r="D75" s="23"/>
      <c r="E75" s="23"/>
      <c r="F75" s="23"/>
      <c r="G75" s="43"/>
      <c r="H75" s="34"/>
      <c r="I75" s="23"/>
      <c r="J75" s="23"/>
      <c r="K75" s="23"/>
      <c r="N75" s="147"/>
    </row>
    <row r="76" spans="1:26" x14ac:dyDescent="0.2">
      <c r="A76" s="33"/>
      <c r="B76" s="23" t="s">
        <v>203</v>
      </c>
      <c r="C76" s="23"/>
      <c r="D76" s="23"/>
      <c r="E76" s="23"/>
      <c r="F76" s="23"/>
      <c r="G76" s="46">
        <v>0</v>
      </c>
      <c r="H76" s="313">
        <v>0</v>
      </c>
      <c r="I76" s="23"/>
      <c r="J76" s="23"/>
      <c r="K76" s="23"/>
    </row>
    <row r="77" spans="1:26" x14ac:dyDescent="0.2">
      <c r="A77" s="33"/>
      <c r="B77" s="23" t="s">
        <v>204</v>
      </c>
      <c r="C77" s="23"/>
      <c r="D77" s="23"/>
      <c r="E77" s="23"/>
      <c r="F77" s="23"/>
      <c r="G77" s="55">
        <v>0</v>
      </c>
      <c r="H77" s="315">
        <v>0</v>
      </c>
      <c r="I77" s="23"/>
      <c r="J77" s="23"/>
      <c r="K77" s="23"/>
    </row>
    <row r="78" spans="1:26" x14ac:dyDescent="0.2">
      <c r="A78" s="33"/>
      <c r="B78" s="23"/>
      <c r="C78" s="23" t="s">
        <v>205</v>
      </c>
      <c r="D78" s="23"/>
      <c r="E78" s="23"/>
      <c r="F78" s="23"/>
      <c r="G78" s="46">
        <v>0</v>
      </c>
      <c r="H78" s="313">
        <v>0</v>
      </c>
      <c r="I78" s="23"/>
      <c r="J78" s="23"/>
      <c r="K78" s="23"/>
    </row>
    <row r="79" spans="1:26" x14ac:dyDescent="0.2">
      <c r="A79" s="33"/>
      <c r="B79" s="23"/>
      <c r="C79" s="23"/>
      <c r="D79" s="23"/>
      <c r="E79" s="23"/>
      <c r="F79" s="23"/>
      <c r="G79" s="43"/>
      <c r="H79" s="34"/>
      <c r="I79" s="23"/>
      <c r="J79" s="23"/>
      <c r="K79" s="23"/>
      <c r="P79" s="146"/>
      <c r="Q79" s="146"/>
      <c r="R79" s="84"/>
    </row>
    <row r="80" spans="1:26" x14ac:dyDescent="0.2">
      <c r="A80" s="33"/>
      <c r="B80" s="23" t="s">
        <v>206</v>
      </c>
      <c r="C80" s="23"/>
      <c r="D80" s="23"/>
      <c r="E80" s="23"/>
      <c r="F80" s="23"/>
      <c r="G80" s="46">
        <v>1412210.9500000002</v>
      </c>
      <c r="H80" s="313">
        <v>1412210.9500000002</v>
      </c>
      <c r="I80" s="23"/>
      <c r="J80" s="23"/>
      <c r="K80" s="23"/>
      <c r="P80" s="146"/>
      <c r="Q80" s="146"/>
    </row>
    <row r="81" spans="1:30" x14ac:dyDescent="0.2">
      <c r="A81" s="33"/>
      <c r="B81" s="23" t="s">
        <v>207</v>
      </c>
      <c r="C81" s="23"/>
      <c r="D81" s="23"/>
      <c r="E81" s="23"/>
      <c r="F81" s="23"/>
      <c r="G81" s="55">
        <v>1412210.9500000002</v>
      </c>
      <c r="H81" s="315">
        <v>1412210.9500000002</v>
      </c>
      <c r="I81" s="23"/>
      <c r="J81" s="23"/>
      <c r="K81" s="23"/>
      <c r="P81" s="146"/>
      <c r="Q81" s="146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x14ac:dyDescent="0.2">
      <c r="A82" s="33"/>
      <c r="C82" s="23" t="s">
        <v>208</v>
      </c>
      <c r="D82" s="23"/>
      <c r="E82" s="23"/>
      <c r="F82" s="23"/>
      <c r="G82" s="46">
        <v>0</v>
      </c>
      <c r="H82" s="313">
        <v>0</v>
      </c>
      <c r="I82" s="23"/>
      <c r="J82" s="23"/>
      <c r="K82" s="23"/>
      <c r="P82" s="146"/>
      <c r="Q82" s="146"/>
      <c r="R82" s="23"/>
      <c r="S82" s="354"/>
      <c r="T82" s="23"/>
      <c r="U82" s="10"/>
      <c r="V82" s="10"/>
      <c r="W82" s="23"/>
      <c r="X82" s="23"/>
      <c r="Y82" s="23"/>
      <c r="Z82" s="23"/>
      <c r="AA82" s="23"/>
      <c r="AB82" s="23"/>
      <c r="AC82" s="23"/>
      <c r="AD82" s="23"/>
    </row>
    <row r="83" spans="1:30" x14ac:dyDescent="0.2">
      <c r="A83" s="33"/>
      <c r="B83" s="23"/>
      <c r="C83" s="23"/>
      <c r="D83" s="23"/>
      <c r="E83" s="23"/>
      <c r="F83" s="23"/>
      <c r="G83" s="43"/>
      <c r="H83" s="34"/>
      <c r="I83" s="23"/>
      <c r="J83" s="23"/>
      <c r="K83" s="23"/>
      <c r="P83" s="146"/>
      <c r="Q83" s="146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x14ac:dyDescent="0.2">
      <c r="A84" s="33"/>
      <c r="B84" s="23"/>
      <c r="C84" s="100" t="s">
        <v>209</v>
      </c>
      <c r="D84" s="23"/>
      <c r="E84" s="23"/>
      <c r="F84" s="23"/>
      <c r="G84" s="46">
        <v>1441916.1600000001</v>
      </c>
      <c r="H84" s="313">
        <v>1441916.1600000001</v>
      </c>
      <c r="I84" s="23"/>
      <c r="J84" s="23"/>
      <c r="K84" s="23"/>
      <c r="P84" s="146"/>
      <c r="Q84" s="146"/>
      <c r="R84" s="355"/>
      <c r="S84" s="23"/>
      <c r="T84" s="23"/>
      <c r="U84" s="356"/>
      <c r="V84" s="146"/>
      <c r="W84" s="23"/>
      <c r="X84" s="146"/>
      <c r="Y84" s="146"/>
      <c r="Z84" s="23"/>
      <c r="AA84" s="23"/>
      <c r="AB84" s="23"/>
      <c r="AC84" s="23"/>
      <c r="AD84" s="23"/>
    </row>
    <row r="85" spans="1:30" x14ac:dyDescent="0.2">
      <c r="A85" s="33"/>
      <c r="B85" s="23"/>
      <c r="C85" s="23"/>
      <c r="D85" s="23"/>
      <c r="E85" s="23"/>
      <c r="F85" s="23"/>
      <c r="G85" s="43"/>
      <c r="H85" s="34"/>
      <c r="I85" s="23"/>
      <c r="J85" s="23"/>
      <c r="K85" s="23"/>
      <c r="R85" s="355"/>
      <c r="S85" s="23"/>
      <c r="T85" s="23"/>
      <c r="U85" s="356"/>
      <c r="V85" s="146"/>
      <c r="W85" s="23"/>
      <c r="X85" s="146"/>
      <c r="Y85" s="23"/>
      <c r="Z85" s="283"/>
      <c r="AA85" s="283"/>
      <c r="AB85" s="283"/>
      <c r="AC85" s="23"/>
      <c r="AD85" s="23"/>
    </row>
    <row r="86" spans="1:30" s="288" customFormat="1" ht="13.5" thickBot="1" x14ac:dyDescent="0.25">
      <c r="A86" s="157"/>
      <c r="B86" s="72"/>
      <c r="C86" s="72"/>
      <c r="D86" s="72"/>
      <c r="E86" s="72"/>
      <c r="F86" s="72"/>
      <c r="G86" s="357"/>
      <c r="H86" s="194"/>
      <c r="L86" s="2"/>
      <c r="M86" s="2"/>
      <c r="N86" s="2"/>
      <c r="O86" s="2"/>
      <c r="P86" s="2"/>
      <c r="Q86" s="2"/>
      <c r="R86" s="355"/>
      <c r="S86" s="23"/>
      <c r="T86" s="23"/>
      <c r="U86" s="356"/>
      <c r="V86" s="146"/>
      <c r="W86" s="23"/>
      <c r="X86" s="146"/>
      <c r="Y86" s="23"/>
      <c r="Z86" s="23"/>
      <c r="AA86" s="23"/>
      <c r="AB86" s="23"/>
      <c r="AC86" s="283"/>
      <c r="AD86" s="283"/>
    </row>
    <row r="87" spans="1:30" x14ac:dyDescent="0.2">
      <c r="R87" s="355"/>
      <c r="S87" s="23"/>
      <c r="T87" s="23"/>
      <c r="U87" s="358"/>
      <c r="V87" s="146"/>
      <c r="W87" s="23"/>
      <c r="X87" s="146"/>
      <c r="Y87" s="23"/>
      <c r="Z87" s="23"/>
      <c r="AA87" s="23"/>
      <c r="AB87" s="23"/>
      <c r="AC87" s="23"/>
      <c r="AD87" s="23"/>
    </row>
    <row r="88" spans="1:30" x14ac:dyDescent="0.2">
      <c r="R88" s="23"/>
      <c r="S88" s="100"/>
      <c r="T88" s="100"/>
      <c r="U88" s="172"/>
      <c r="V88" s="172"/>
      <c r="W88" s="23"/>
      <c r="X88" s="23"/>
      <c r="Y88" s="23"/>
      <c r="Z88" s="23"/>
      <c r="AA88" s="23"/>
      <c r="AB88" s="23"/>
      <c r="AC88" s="23"/>
      <c r="AD88" s="23"/>
    </row>
    <row r="89" spans="1:30" x14ac:dyDescent="0.2">
      <c r="R89" s="355"/>
      <c r="S89" s="23"/>
      <c r="T89" s="23"/>
      <c r="U89" s="358"/>
      <c r="V89" s="146"/>
      <c r="W89" s="23"/>
      <c r="X89" s="23"/>
      <c r="Y89" s="23"/>
      <c r="Z89" s="23"/>
      <c r="AA89" s="23"/>
      <c r="AB89" s="23"/>
      <c r="AC89" s="23"/>
      <c r="AD89" s="23"/>
    </row>
    <row r="90" spans="1:30" x14ac:dyDescent="0.2">
      <c r="R90" s="355"/>
      <c r="S90" s="23"/>
      <c r="T90" s="23"/>
      <c r="U90" s="358"/>
      <c r="V90" s="146"/>
      <c r="W90" s="23"/>
      <c r="X90" s="23"/>
      <c r="Y90" s="23"/>
      <c r="Z90" s="23"/>
      <c r="AA90" s="23"/>
      <c r="AB90" s="23"/>
      <c r="AC90" s="23"/>
      <c r="AD90" s="23"/>
    </row>
    <row r="91" spans="1:30" x14ac:dyDescent="0.2">
      <c r="R91" s="355"/>
      <c r="S91" s="23"/>
      <c r="T91" s="23"/>
      <c r="U91" s="358"/>
      <c r="V91" s="146"/>
      <c r="W91" s="23"/>
      <c r="X91" s="23"/>
      <c r="Y91" s="23"/>
      <c r="Z91" s="23"/>
      <c r="AA91" s="23"/>
      <c r="AB91" s="23"/>
      <c r="AC91" s="23"/>
      <c r="AD91" s="23"/>
    </row>
    <row r="92" spans="1:30" x14ac:dyDescent="0.2">
      <c r="R92" s="355"/>
      <c r="S92" s="100"/>
      <c r="T92" s="100"/>
      <c r="U92" s="172"/>
      <c r="V92" s="172"/>
      <c r="W92" s="23"/>
      <c r="X92" s="23"/>
      <c r="Y92" s="23"/>
      <c r="Z92" s="23"/>
      <c r="AA92" s="23"/>
      <c r="AB92" s="23"/>
      <c r="AC92" s="23"/>
      <c r="AD92" s="23"/>
    </row>
    <row r="93" spans="1:30" x14ac:dyDescent="0.2">
      <c r="R93" s="23"/>
      <c r="S93" s="23"/>
      <c r="T93" s="23"/>
      <c r="U93" s="146"/>
      <c r="V93" s="146"/>
      <c r="W93" s="23"/>
      <c r="X93" s="23"/>
      <c r="Y93" s="23"/>
      <c r="Z93" s="23"/>
      <c r="AA93" s="23"/>
      <c r="AB93" s="23"/>
      <c r="AC93" s="23"/>
      <c r="AD93" s="23"/>
    </row>
    <row r="94" spans="1:30" x14ac:dyDescent="0.2">
      <c r="R94" s="23"/>
      <c r="S94" s="100"/>
      <c r="T94" s="100"/>
      <c r="U94" s="172"/>
      <c r="V94" s="172"/>
      <c r="W94" s="23"/>
      <c r="X94" s="23"/>
      <c r="Y94" s="23"/>
      <c r="Z94" s="23"/>
      <c r="AA94" s="23"/>
      <c r="AB94" s="23"/>
      <c r="AC94" s="23"/>
      <c r="AD94" s="23"/>
    </row>
    <row r="95" spans="1:30" x14ac:dyDescent="0.2">
      <c r="R95" s="23"/>
      <c r="S95" s="23"/>
      <c r="T95" s="23"/>
      <c r="U95" s="23"/>
      <c r="V95" s="146"/>
      <c r="W95" s="23"/>
      <c r="X95" s="23"/>
      <c r="Y95" s="23"/>
      <c r="Z95" s="23"/>
      <c r="AA95" s="23"/>
      <c r="AB95" s="23"/>
      <c r="AC95" s="23"/>
      <c r="AD95" s="23"/>
    </row>
    <row r="96" spans="1:30" x14ac:dyDescent="0.2">
      <c r="R96" s="23"/>
      <c r="S96" s="23"/>
      <c r="T96" s="23"/>
      <c r="U96" s="23"/>
      <c r="V96" s="146"/>
      <c r="W96" s="23"/>
      <c r="X96" s="23"/>
      <c r="Y96" s="23"/>
      <c r="Z96" s="23"/>
      <c r="AA96" s="23"/>
      <c r="AB96" s="23"/>
      <c r="AC96" s="23"/>
      <c r="AD96" s="23"/>
    </row>
    <row r="97" spans="16:30" x14ac:dyDescent="0.2"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102" spans="16:30" x14ac:dyDescent="0.2">
      <c r="X102" s="288"/>
      <c r="Y102" s="288"/>
    </row>
    <row r="103" spans="16:30" x14ac:dyDescent="0.2">
      <c r="R103" s="288"/>
      <c r="S103" s="288"/>
      <c r="T103" s="288"/>
      <c r="U103" s="288"/>
      <c r="V103" s="288"/>
      <c r="W103" s="288"/>
    </row>
    <row r="104" spans="16:30" x14ac:dyDescent="0.2">
      <c r="R104" s="84"/>
    </row>
    <row r="105" spans="16:30" x14ac:dyDescent="0.2">
      <c r="P105" s="23"/>
      <c r="Q105" s="23"/>
      <c r="R105" s="23"/>
      <c r="S105" s="23"/>
      <c r="T105" s="23"/>
      <c r="U105" s="23"/>
    </row>
    <row r="106" spans="16:30" x14ac:dyDescent="0.2">
      <c r="P106" s="23"/>
      <c r="Q106" s="23"/>
      <c r="R106" s="17"/>
      <c r="S106" s="17"/>
      <c r="T106" s="23"/>
      <c r="U106" s="23"/>
    </row>
    <row r="107" spans="16:30" x14ac:dyDescent="0.2">
      <c r="P107" s="23"/>
      <c r="Q107" s="23"/>
      <c r="R107" s="23"/>
      <c r="S107" s="17"/>
      <c r="T107" s="23"/>
      <c r="U107" s="23"/>
    </row>
    <row r="108" spans="16:30" ht="15" x14ac:dyDescent="0.25">
      <c r="P108" s="169"/>
      <c r="Q108" s="169"/>
      <c r="R108" s="359"/>
      <c r="S108" s="359"/>
      <c r="T108" s="360"/>
      <c r="U108" s="23"/>
    </row>
    <row r="109" spans="16:30" x14ac:dyDescent="0.2">
      <c r="P109" s="169"/>
      <c r="Q109" s="169"/>
      <c r="R109" s="361"/>
      <c r="S109" s="361"/>
      <c r="T109" s="23"/>
      <c r="U109" s="23"/>
    </row>
    <row r="110" spans="16:30" ht="15" x14ac:dyDescent="0.25">
      <c r="P110" s="169"/>
      <c r="Q110" s="169"/>
      <c r="R110" s="362"/>
      <c r="S110" s="359"/>
      <c r="T110" s="23"/>
      <c r="U110" s="23"/>
    </row>
    <row r="111" spans="16:30" x14ac:dyDescent="0.2">
      <c r="P111" s="23"/>
      <c r="Q111" s="23"/>
      <c r="R111" s="146"/>
      <c r="S111" s="146"/>
      <c r="T111" s="23"/>
      <c r="U111" s="23"/>
    </row>
    <row r="112" spans="16:30" x14ac:dyDescent="0.2">
      <c r="P112" s="23"/>
      <c r="Q112" s="23"/>
      <c r="R112" s="146"/>
      <c r="S112" s="146"/>
      <c r="T112" s="146"/>
      <c r="U112" s="23"/>
    </row>
    <row r="113" spans="16:21" x14ac:dyDescent="0.2">
      <c r="P113" s="23"/>
      <c r="Q113" s="23"/>
      <c r="R113" s="23"/>
      <c r="S113" s="23"/>
      <c r="T113" s="23"/>
      <c r="U113" s="23"/>
    </row>
    <row r="240" spans="4:5" x14ac:dyDescent="0.2">
      <c r="D240" s="363"/>
      <c r="E240" s="363"/>
    </row>
    <row r="241" spans="4:5" x14ac:dyDescent="0.2">
      <c r="D241" s="363"/>
      <c r="E241" s="363"/>
    </row>
  </sheetData>
  <mergeCells count="8">
    <mergeCell ref="R86:R87"/>
    <mergeCell ref="R89:R92"/>
    <mergeCell ref="B5:D5"/>
    <mergeCell ref="E5:G5"/>
    <mergeCell ref="B6:D6"/>
    <mergeCell ref="E6:G6"/>
    <mergeCell ref="J37:N37"/>
    <mergeCell ref="R84:R85"/>
  </mergeCells>
  <pageMargins left="0.7" right="0.7" top="0.75" bottom="0.75" header="0.3" footer="0.3"/>
  <pageSetup scale="49" orientation="portrait" r:id="rId1"/>
  <rowBreaks count="1" manualBreakCount="1">
    <brk id="8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zoomScaleNormal="100" workbookViewId="0"/>
  </sheetViews>
  <sheetFormatPr defaultColWidth="9.140625" defaultRowHeight="12.75" x14ac:dyDescent="0.2"/>
  <cols>
    <col min="1" max="1" width="46.5703125" style="2" customWidth="1"/>
    <col min="2" max="2" width="25.85546875" style="2" customWidth="1"/>
    <col min="3" max="3" width="9.140625" style="2"/>
    <col min="4" max="4" width="16" style="2" bestFit="1" customWidth="1"/>
    <col min="5" max="5" width="15" style="2" bestFit="1" customWidth="1"/>
    <col min="6" max="6" width="17.5703125" style="2" customWidth="1"/>
    <col min="7" max="9" width="9.140625" style="2"/>
    <col min="10" max="10" width="16" style="2" customWidth="1"/>
    <col min="11" max="16384" width="9.140625" style="2"/>
  </cols>
  <sheetData>
    <row r="1" spans="1:10" x14ac:dyDescent="0.2">
      <c r="A1" s="408" t="s">
        <v>210</v>
      </c>
      <c r="B1" s="364"/>
    </row>
    <row r="2" spans="1:10" x14ac:dyDescent="0.2">
      <c r="A2" s="408" t="s">
        <v>211</v>
      </c>
      <c r="B2" s="364"/>
    </row>
    <row r="3" spans="1:10" x14ac:dyDescent="0.2">
      <c r="A3" s="409">
        <f>+'ESA FFELP(2)'!D7</f>
        <v>44377</v>
      </c>
      <c r="B3" s="364"/>
    </row>
    <row r="4" spans="1:10" x14ac:dyDescent="0.2">
      <c r="A4" s="408" t="s">
        <v>212</v>
      </c>
      <c r="B4" s="364"/>
    </row>
    <row r="5" spans="1:10" x14ac:dyDescent="0.2">
      <c r="F5" s="365"/>
      <c r="G5" s="366"/>
      <c r="H5" s="366"/>
      <c r="I5" s="366"/>
      <c r="J5" s="366"/>
    </row>
    <row r="7" spans="1:10" x14ac:dyDescent="0.2">
      <c r="A7" s="367" t="s">
        <v>213</v>
      </c>
    </row>
    <row r="9" spans="1:10" x14ac:dyDescent="0.2">
      <c r="A9" s="368" t="s">
        <v>214</v>
      </c>
      <c r="B9" s="369">
        <v>2539336.2800000003</v>
      </c>
      <c r="D9" s="370"/>
    </row>
    <row r="10" spans="1:10" x14ac:dyDescent="0.2">
      <c r="A10" s="368"/>
      <c r="B10" s="149"/>
    </row>
    <row r="11" spans="1:10" x14ac:dyDescent="0.2">
      <c r="A11" s="368" t="s">
        <v>215</v>
      </c>
      <c r="B11" s="149"/>
    </row>
    <row r="12" spans="1:10" x14ac:dyDescent="0.2">
      <c r="A12" s="368" t="s">
        <v>216</v>
      </c>
      <c r="B12" s="371">
        <v>61661049.299999997</v>
      </c>
      <c r="E12" s="372"/>
    </row>
    <row r="13" spans="1:10" x14ac:dyDescent="0.2">
      <c r="A13" s="368" t="s">
        <v>217</v>
      </c>
      <c r="B13" s="373">
        <v>-5662150.5499999998</v>
      </c>
      <c r="D13" s="151"/>
    </row>
    <row r="14" spans="1:10" x14ac:dyDescent="0.2">
      <c r="A14" s="368" t="s">
        <v>218</v>
      </c>
      <c r="B14" s="371">
        <f>SUM(B12:B13)</f>
        <v>55998898.75</v>
      </c>
      <c r="D14" s="372"/>
    </row>
    <row r="15" spans="1:10" x14ac:dyDescent="0.2">
      <c r="A15" s="368"/>
      <c r="B15" s="371"/>
    </row>
    <row r="16" spans="1:10" x14ac:dyDescent="0.2">
      <c r="A16" s="368" t="s">
        <v>219</v>
      </c>
      <c r="B16" s="371">
        <v>2994579.01</v>
      </c>
      <c r="D16" s="370"/>
    </row>
    <row r="17" spans="1:12" x14ac:dyDescent="0.2">
      <c r="A17" s="374" t="s">
        <v>220</v>
      </c>
      <c r="B17" s="375">
        <v>0</v>
      </c>
      <c r="D17" s="370"/>
    </row>
    <row r="18" spans="1:12" x14ac:dyDescent="0.2">
      <c r="A18" s="368" t="s">
        <v>221</v>
      </c>
      <c r="B18" s="371">
        <v>59656.460000000006</v>
      </c>
      <c r="D18" s="376"/>
      <c r="H18" s="23"/>
    </row>
    <row r="19" spans="1:12" x14ac:dyDescent="0.2">
      <c r="A19" s="368" t="s">
        <v>222</v>
      </c>
      <c r="B19" s="377"/>
      <c r="D19" s="370"/>
      <c r="K19" s="23"/>
    </row>
    <row r="20" spans="1:12" x14ac:dyDescent="0.2">
      <c r="A20" s="368"/>
      <c r="B20" s="378"/>
      <c r="K20" s="23"/>
      <c r="L20" s="23"/>
    </row>
    <row r="21" spans="1:12" ht="13.5" thickBot="1" x14ac:dyDescent="0.25">
      <c r="A21" s="367" t="s">
        <v>79</v>
      </c>
      <c r="B21" s="410">
        <f>B16+B17+B18+B19+B14+B9</f>
        <v>61592470.5</v>
      </c>
      <c r="D21" s="372"/>
      <c r="E21" s="372"/>
      <c r="J21" s="379"/>
      <c r="K21" s="169"/>
      <c r="L21" s="23"/>
    </row>
    <row r="22" spans="1:12" ht="13.5" thickTop="1" x14ac:dyDescent="0.2">
      <c r="A22" s="368"/>
      <c r="B22" s="380"/>
      <c r="C22" s="226"/>
      <c r="K22" s="169"/>
      <c r="L22" s="23"/>
    </row>
    <row r="23" spans="1:12" x14ac:dyDescent="0.2">
      <c r="B23" s="381"/>
      <c r="K23" s="169"/>
      <c r="L23" s="23"/>
    </row>
    <row r="24" spans="1:12" x14ac:dyDescent="0.2">
      <c r="A24" s="367" t="s">
        <v>223</v>
      </c>
      <c r="B24" s="381"/>
      <c r="K24" s="23"/>
      <c r="L24" s="23"/>
    </row>
    <row r="25" spans="1:12" x14ac:dyDescent="0.2">
      <c r="B25" s="381"/>
      <c r="L25" s="23"/>
    </row>
    <row r="26" spans="1:12" x14ac:dyDescent="0.2">
      <c r="A26" s="368" t="s">
        <v>224</v>
      </c>
      <c r="B26" s="371">
        <v>26448148</v>
      </c>
      <c r="D26" s="381"/>
    </row>
    <row r="27" spans="1:12" x14ac:dyDescent="0.2">
      <c r="A27" s="368" t="s">
        <v>225</v>
      </c>
      <c r="B27" s="371">
        <v>413054.17</v>
      </c>
    </row>
    <row r="28" spans="1:12" x14ac:dyDescent="0.2">
      <c r="B28" s="382"/>
    </row>
    <row r="29" spans="1:12" ht="13.5" thickBot="1" x14ac:dyDescent="0.25">
      <c r="A29" s="368" t="s">
        <v>226</v>
      </c>
      <c r="B29" s="383">
        <f>SUM(B26:B28)</f>
        <v>26861202.170000002</v>
      </c>
    </row>
    <row r="30" spans="1:12" ht="13.5" thickTop="1" x14ac:dyDescent="0.2">
      <c r="B30" s="384"/>
    </row>
    <row r="31" spans="1:12" x14ac:dyDescent="0.2">
      <c r="A31" s="368" t="s">
        <v>227</v>
      </c>
      <c r="B31" s="377">
        <f>B21-B29</f>
        <v>34731268.329999998</v>
      </c>
      <c r="D31" s="372"/>
    </row>
    <row r="32" spans="1:12" x14ac:dyDescent="0.2">
      <c r="B32" s="381"/>
    </row>
    <row r="33" spans="1:10" ht="13.5" thickBot="1" x14ac:dyDescent="0.25">
      <c r="A33" s="367" t="s">
        <v>228</v>
      </c>
      <c r="B33" s="410">
        <f>B21</f>
        <v>61592470.5</v>
      </c>
      <c r="D33" s="381"/>
    </row>
    <row r="34" spans="1:10" ht="13.5" thickTop="1" x14ac:dyDescent="0.2">
      <c r="B34" s="381"/>
      <c r="E34" s="372"/>
    </row>
    <row r="35" spans="1:10" x14ac:dyDescent="0.2">
      <c r="B35" s="225">
        <f>B21-B33</f>
        <v>0</v>
      </c>
    </row>
    <row r="36" spans="1:10" x14ac:dyDescent="0.2">
      <c r="B36" s="149"/>
    </row>
    <row r="37" spans="1:10" x14ac:dyDescent="0.2">
      <c r="A37" s="2" t="s">
        <v>229</v>
      </c>
    </row>
    <row r="38" spans="1:10" x14ac:dyDescent="0.2">
      <c r="A38" s="2" t="s">
        <v>230</v>
      </c>
    </row>
    <row r="43" spans="1:10" x14ac:dyDescent="0.2">
      <c r="J43" s="226"/>
    </row>
    <row r="49" spans="14:14" x14ac:dyDescent="0.2">
      <c r="N49" s="149"/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ESA FFELP(2)</vt:lpstr>
      <vt:lpstr>ESA Collection and Waterfall(2)</vt:lpstr>
      <vt:lpstr>ESA Balance Sheet(2)</vt:lpstr>
      <vt:lpstr>'ESA Collection and Waterfall(2)'!Print_Area</vt:lpstr>
      <vt:lpstr>'ESA FFELP(2)'!Print_Area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Casseb</dc:creator>
  <cp:lastModifiedBy>Brenda Casseb</cp:lastModifiedBy>
  <dcterms:created xsi:type="dcterms:W3CDTF">2021-07-21T14:54:49Z</dcterms:created>
  <dcterms:modified xsi:type="dcterms:W3CDTF">2021-07-21T17:37:53Z</dcterms:modified>
</cp:coreProperties>
</file>