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0-2019\"/>
    </mc:Choice>
  </mc:AlternateContent>
  <bookViews>
    <workbookView xWindow="0" yWindow="0" windowWidth="24000" windowHeight="930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A3" i="2"/>
  <c r="A99" i="1"/>
  <c r="A98" i="1"/>
  <c r="A97" i="1"/>
  <c r="A96" i="1"/>
  <c r="A95" i="1"/>
  <c r="A94" i="1"/>
  <c r="A93" i="1"/>
  <c r="A84" i="1"/>
  <c r="G72" i="1"/>
  <c r="H65" i="1"/>
  <c r="G50" i="1"/>
  <c r="G46" i="1"/>
  <c r="L34" i="1"/>
  <c r="G34" i="1"/>
  <c r="F30" i="1"/>
  <c r="J21" i="1"/>
  <c r="H21" i="1"/>
  <c r="L18" i="1"/>
  <c r="L17" i="1"/>
  <c r="K21" i="1"/>
  <c r="I21" i="1"/>
  <c r="A3" i="3"/>
  <c r="E5" i="2"/>
  <c r="H73" i="1" l="1"/>
  <c r="H72" i="1"/>
  <c r="L21" i="1"/>
  <c r="M18" i="1" s="1"/>
  <c r="G28" i="1"/>
  <c r="G29" i="1"/>
  <c r="H30" i="1"/>
  <c r="G35" i="1"/>
  <c r="G36" i="1"/>
  <c r="G37" i="1"/>
  <c r="G38" i="1"/>
  <c r="G39" i="1"/>
  <c r="G47" i="1"/>
  <c r="H66" i="1" s="1"/>
  <c r="H53" i="1"/>
  <c r="G64" i="1"/>
  <c r="B37" i="3"/>
  <c r="G66" i="1" l="1"/>
  <c r="H68" i="1"/>
  <c r="G53" i="1"/>
  <c r="M17" i="1"/>
  <c r="M21" i="1" s="1"/>
  <c r="G73" i="1"/>
  <c r="G74" i="1" s="1"/>
  <c r="G68" i="1"/>
  <c r="G30" i="1"/>
  <c r="H74" i="1"/>
  <c r="H79" i="1" l="1"/>
  <c r="H78" i="1"/>
</calcChain>
</file>

<file path=xl/sharedStrings.xml><?xml version="1.0" encoding="utf-8"?>
<sst xmlns="http://schemas.openxmlformats.org/spreadsheetml/2006/main" count="331" uniqueCount="239">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</sst>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80">
    <xf numFmtId="0" fontId="0" fillId="0" borderId="0" xfId="0"/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1" fillId="0" borderId="2" xfId="1" applyFont="1" applyFill="1" applyBorder="1" applyAlignment="1"/>
    <xf numFmtId="0" fontId="1" fillId="0" borderId="3" xfId="1" applyFont="1" applyFill="1" applyBorder="1" applyAlignment="1"/>
    <xf numFmtId="0" fontId="1" fillId="0" borderId="0" xfId="1" applyFont="1" applyFill="1" applyBorder="1" applyAlignment="1"/>
    <xf numFmtId="0" fontId="1" fillId="0" borderId="5" xfId="1" applyFont="1" applyFill="1" applyBorder="1" applyAlignment="1"/>
    <xf numFmtId="14" fontId="1" fillId="0" borderId="0" xfId="1" applyNumberFormat="1" applyFont="1" applyFill="1" applyBorder="1" applyAlignment="1"/>
    <xf numFmtId="14" fontId="1" fillId="0" borderId="5" xfId="1" applyNumberFormat="1" applyFont="1" applyFill="1" applyBorder="1" applyAlignment="1"/>
    <xf numFmtId="164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5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7" xfId="1" applyFont="1" applyFill="1" applyBorder="1" applyAlignment="1"/>
    <xf numFmtId="0" fontId="1" fillId="0" borderId="8" xfId="1" applyFont="1" applyFill="1" applyBorder="1" applyAlignment="1"/>
    <xf numFmtId="43" fontId="1" fillId="0" borderId="0" xfId="1" applyNumberFormat="1" applyFont="1" applyFill="1"/>
    <xf numFmtId="0" fontId="2" fillId="0" borderId="1" xfId="1" applyFont="1" applyFill="1" applyBorder="1"/>
    <xf numFmtId="0" fontId="3" fillId="0" borderId="2" xfId="1" applyFont="1" applyFill="1" applyBorder="1"/>
    <xf numFmtId="0" fontId="1" fillId="0" borderId="2" xfId="1" applyFont="1" applyFill="1" applyBorder="1"/>
    <xf numFmtId="0" fontId="1" fillId="0" borderId="3" xfId="1" applyFont="1" applyFill="1" applyBorder="1"/>
    <xf numFmtId="0" fontId="1" fillId="0" borderId="4" xfId="1" applyFont="1" applyFill="1" applyBorder="1"/>
    <xf numFmtId="0" fontId="1" fillId="0" borderId="5" xfId="1" applyFont="1" applyFill="1" applyBorder="1"/>
    <xf numFmtId="0" fontId="1" fillId="0" borderId="9" xfId="1" applyFont="1" applyFill="1" applyBorder="1"/>
    <xf numFmtId="0" fontId="3" fillId="0" borderId="10" xfId="1" applyFont="1" applyFill="1" applyBorder="1" applyAlignment="1">
      <alignment horizontal="center"/>
    </xf>
    <xf numFmtId="10" fontId="3" fillId="0" borderId="10" xfId="1" applyNumberFormat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14" fontId="1" fillId="0" borderId="0" xfId="1" applyNumberFormat="1" applyFont="1" applyFill="1"/>
    <xf numFmtId="164" fontId="1" fillId="0" borderId="13" xfId="1" applyNumberFormat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43" fontId="1" fillId="0" borderId="16" xfId="1" applyNumberFormat="1" applyFont="1" applyFill="1" applyBorder="1"/>
    <xf numFmtId="43" fontId="1" fillId="0" borderId="13" xfId="1" applyNumberFormat="1" applyFont="1" applyFill="1" applyBorder="1" applyAlignment="1">
      <alignment horizontal="center"/>
    </xf>
    <xf numFmtId="43" fontId="1" fillId="0" borderId="13" xfId="1" applyNumberFormat="1" applyFont="1" applyFill="1" applyBorder="1"/>
    <xf numFmtId="10" fontId="1" fillId="0" borderId="13" xfId="1" applyNumberFormat="1" applyFont="1" applyFill="1" applyBorder="1" applyAlignment="1">
      <alignment horizontal="center"/>
    </xf>
    <xf numFmtId="14" fontId="1" fillId="0" borderId="5" xfId="1" applyNumberFormat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8" xfId="1" applyFont="1" applyFill="1" applyBorder="1" applyAlignment="1">
      <alignment horizontal="center"/>
    </xf>
    <xf numFmtId="10" fontId="1" fillId="0" borderId="18" xfId="1" applyNumberFormat="1" applyFont="1" applyFill="1" applyBorder="1" applyAlignment="1">
      <alignment horizontal="center"/>
    </xf>
    <xf numFmtId="43" fontId="1" fillId="0" borderId="18" xfId="1" applyNumberFormat="1" applyFont="1" applyFill="1" applyBorder="1" applyAlignment="1">
      <alignment horizontal="center"/>
    </xf>
    <xf numFmtId="43" fontId="1" fillId="0" borderId="18" xfId="1" applyNumberFormat="1" applyFont="1" applyFill="1" applyBorder="1"/>
    <xf numFmtId="43" fontId="1" fillId="0" borderId="19" xfId="1" applyNumberFormat="1" applyFont="1" applyFill="1" applyBorder="1"/>
    <xf numFmtId="10" fontId="7" fillId="0" borderId="18" xfId="1" applyNumberFormat="1" applyFont="1" applyFill="1" applyBorder="1" applyAlignment="1">
      <alignment horizontal="center"/>
    </xf>
    <xf numFmtId="10" fontId="1" fillId="0" borderId="20" xfId="1" applyNumberFormat="1" applyFont="1" applyFill="1" applyBorder="1" applyAlignment="1"/>
    <xf numFmtId="0" fontId="3" fillId="0" borderId="21" xfId="1" applyFont="1" applyFill="1" applyBorder="1"/>
    <xf numFmtId="0" fontId="1" fillId="0" borderId="18" xfId="1" applyFont="1" applyFill="1" applyBorder="1"/>
    <xf numFmtId="10" fontId="1" fillId="0" borderId="18" xfId="1" applyNumberFormat="1" applyFont="1" applyFill="1" applyBorder="1"/>
    <xf numFmtId="43" fontId="3" fillId="0" borderId="18" xfId="1" applyNumberFormat="1" applyFont="1" applyFill="1" applyBorder="1"/>
    <xf numFmtId="9" fontId="3" fillId="0" borderId="18" xfId="1" applyNumberFormat="1" applyFont="1" applyFill="1" applyBorder="1" applyAlignment="1">
      <alignment horizontal="center"/>
    </xf>
    <xf numFmtId="10" fontId="3" fillId="0" borderId="18" xfId="1" applyNumberFormat="1" applyFont="1" applyFill="1" applyBorder="1" applyAlignment="1">
      <alignment horizontal="center"/>
    </xf>
    <xf numFmtId="10" fontId="3" fillId="0" borderId="20" xfId="1" applyNumberFormat="1" applyFont="1" applyFill="1" applyBorder="1" applyAlignment="1">
      <alignment horizontal="center"/>
    </xf>
    <xf numFmtId="0" fontId="8" fillId="0" borderId="4" xfId="1" applyFont="1" applyFill="1" applyBorder="1"/>
    <xf numFmtId="0" fontId="8" fillId="0" borderId="22" xfId="1" applyFont="1" applyFill="1" applyBorder="1"/>
    <xf numFmtId="0" fontId="8" fillId="0" borderId="0" xfId="1" applyFont="1" applyFill="1" applyBorder="1"/>
    <xf numFmtId="0" fontId="8" fillId="0" borderId="15" xfId="1" applyFont="1" applyFill="1" applyBorder="1"/>
    <xf numFmtId="0" fontId="8" fillId="0" borderId="0" xfId="1" applyFont="1" applyFill="1"/>
    <xf numFmtId="0" fontId="8" fillId="0" borderId="6" xfId="1" applyFont="1" applyFill="1" applyBorder="1"/>
    <xf numFmtId="0" fontId="8" fillId="0" borderId="7" xfId="1" applyFont="1" applyFill="1" applyBorder="1"/>
    <xf numFmtId="0" fontId="1" fillId="0" borderId="7" xfId="1" applyFont="1" applyFill="1" applyBorder="1"/>
    <xf numFmtId="0" fontId="8" fillId="0" borderId="8" xfId="1" applyFont="1" applyFill="1" applyBorder="1"/>
    <xf numFmtId="0" fontId="3" fillId="0" borderId="9" xfId="1" applyFont="1" applyFill="1" applyBorder="1"/>
    <xf numFmtId="0" fontId="3" fillId="0" borderId="23" xfId="1" applyFont="1" applyFill="1" applyBorder="1"/>
    <xf numFmtId="0" fontId="3" fillId="0" borderId="11" xfId="1" applyFont="1" applyFill="1" applyBorder="1"/>
    <xf numFmtId="0" fontId="3" fillId="0" borderId="0" xfId="1" applyFont="1" applyFill="1"/>
    <xf numFmtId="0" fontId="1" fillId="0" borderId="24" xfId="1" applyFont="1" applyFill="1" applyBorder="1"/>
    <xf numFmtId="0" fontId="1" fillId="0" borderId="22" xfId="1" applyFont="1" applyFill="1" applyBorder="1"/>
    <xf numFmtId="0" fontId="3" fillId="0" borderId="0" xfId="1" applyFont="1" applyFill="1" applyBorder="1"/>
    <xf numFmtId="0" fontId="1" fillId="0" borderId="21" xfId="1" applyFont="1" applyFill="1" applyBorder="1"/>
    <xf numFmtId="0" fontId="1" fillId="0" borderId="0" xfId="1" applyFont="1" applyFill="1" applyAlignment="1">
      <alignment horizontal="right"/>
    </xf>
    <xf numFmtId="0" fontId="1" fillId="0" borderId="0" xfId="0" applyFont="1" applyFill="1"/>
    <xf numFmtId="0" fontId="0" fillId="0" borderId="0" xfId="0" applyFill="1"/>
    <xf numFmtId="0" fontId="1" fillId="0" borderId="0" xfId="1" quotePrefix="1" applyFont="1" applyFill="1" applyBorder="1"/>
    <xf numFmtId="164" fontId="1" fillId="0" borderId="0" xfId="1" applyNumberForma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3" fillId="0" borderId="32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14" xfId="1" applyFont="1" applyFill="1" applyBorder="1"/>
    <xf numFmtId="44" fontId="1" fillId="0" borderId="0" xfId="1" applyNumberFormat="1" applyFont="1" applyFill="1" applyBorder="1"/>
    <xf numFmtId="0" fontId="1" fillId="0" borderId="16" xfId="1" applyFont="1" applyFill="1" applyBorder="1"/>
    <xf numFmtId="43" fontId="1" fillId="0" borderId="0" xfId="1" applyNumberFormat="1" applyFont="1" applyFill="1" applyBorder="1"/>
    <xf numFmtId="165" fontId="1" fillId="0" borderId="0" xfId="1" applyNumberFormat="1" applyFont="1" applyFill="1" applyBorder="1"/>
    <xf numFmtId="44" fontId="1" fillId="0" borderId="0" xfId="1" applyNumberFormat="1" applyFont="1" applyFill="1"/>
    <xf numFmtId="166" fontId="1" fillId="0" borderId="0" xfId="1" applyNumberFormat="1" applyFont="1" applyFill="1"/>
    <xf numFmtId="165" fontId="1" fillId="0" borderId="0" xfId="1" applyNumberFormat="1" applyFont="1" applyFill="1"/>
    <xf numFmtId="0" fontId="1" fillId="0" borderId="27" xfId="1" applyFont="1" applyFill="1" applyBorder="1"/>
    <xf numFmtId="0" fontId="1" fillId="0" borderId="13" xfId="1" applyFont="1" applyFill="1" applyBorder="1"/>
    <xf numFmtId="0" fontId="8" fillId="0" borderId="27" xfId="1" applyFont="1" applyFill="1" applyBorder="1"/>
    <xf numFmtId="0" fontId="8" fillId="0" borderId="13" xfId="1" applyFont="1" applyFill="1" applyBorder="1"/>
    <xf numFmtId="0" fontId="8" fillId="0" borderId="5" xfId="1" applyFont="1" applyFill="1" applyBorder="1"/>
    <xf numFmtId="0" fontId="1" fillId="0" borderId="6" xfId="1" applyFont="1" applyFill="1" applyBorder="1"/>
    <xf numFmtId="0" fontId="1" fillId="0" borderId="33" xfId="1" applyFont="1" applyFill="1" applyBorder="1"/>
    <xf numFmtId="0" fontId="1" fillId="0" borderId="38" xfId="1" applyFont="1" applyFill="1" applyBorder="1"/>
    <xf numFmtId="0" fontId="1" fillId="0" borderId="8" xfId="1" applyFont="1" applyFill="1" applyBorder="1"/>
    <xf numFmtId="0" fontId="3" fillId="0" borderId="22" xfId="1" applyFont="1" applyFill="1" applyBorder="1"/>
    <xf numFmtId="0" fontId="1" fillId="0" borderId="12" xfId="1" applyFont="1" applyFill="1" applyBorder="1"/>
    <xf numFmtId="165" fontId="1" fillId="0" borderId="15" xfId="1" applyNumberFormat="1" applyFont="1" applyFill="1" applyBorder="1"/>
    <xf numFmtId="0" fontId="3" fillId="0" borderId="16" xfId="1" applyFont="1" applyFill="1" applyBorder="1"/>
    <xf numFmtId="0" fontId="1" fillId="0" borderId="19" xfId="1" applyFont="1" applyFill="1" applyBorder="1"/>
    <xf numFmtId="10" fontId="1" fillId="0" borderId="19" xfId="1" applyNumberFormat="1" applyFont="1" applyFill="1" applyBorder="1"/>
    <xf numFmtId="10" fontId="1" fillId="0" borderId="20" xfId="1" applyNumberFormat="1" applyFont="1" applyFill="1" applyBorder="1"/>
    <xf numFmtId="0" fontId="8" fillId="0" borderId="24" xfId="1" applyFont="1" applyFill="1" applyBorder="1"/>
    <xf numFmtId="0" fontId="2" fillId="0" borderId="0" xfId="1" applyFont="1" applyFill="1" applyBorder="1"/>
    <xf numFmtId="14" fontId="1" fillId="0" borderId="0" xfId="1" applyNumberFormat="1" applyFont="1" applyFill="1" applyBorder="1"/>
    <xf numFmtId="0" fontId="3" fillId="0" borderId="30" xfId="1" applyFont="1" applyFill="1" applyBorder="1"/>
    <xf numFmtId="0" fontId="3" fillId="0" borderId="31" xfId="1" applyFont="1" applyFill="1" applyBorder="1" applyAlignment="1">
      <alignment horizontal="centerContinuous"/>
    </xf>
    <xf numFmtId="0" fontId="3" fillId="0" borderId="30" xfId="1" applyFont="1" applyFill="1" applyBorder="1" applyAlignment="1">
      <alignment horizontal="centerContinuous"/>
    </xf>
    <xf numFmtId="43" fontId="3" fillId="0" borderId="10" xfId="1" applyNumberFormat="1" applyFont="1" applyFill="1" applyBorder="1" applyAlignment="1">
      <alignment horizontal="center"/>
    </xf>
    <xf numFmtId="43" fontId="3" fillId="0" borderId="30" xfId="1" applyNumberFormat="1" applyFont="1" applyFill="1" applyBorder="1" applyAlignment="1">
      <alignment horizontal="center"/>
    </xf>
    <xf numFmtId="0" fontId="11" fillId="0" borderId="4" xfId="1" applyFont="1" applyFill="1" applyBorder="1"/>
    <xf numFmtId="41" fontId="1" fillId="0" borderId="13" xfId="1" applyNumberFormat="1" applyFont="1" applyFill="1" applyBorder="1" applyAlignment="1">
      <alignment horizontal="right"/>
    </xf>
    <xf numFmtId="43" fontId="1" fillId="0" borderId="13" xfId="1" applyNumberFormat="1" applyFont="1" applyFill="1" applyBorder="1" applyAlignment="1">
      <alignment horizontal="right"/>
    </xf>
    <xf numFmtId="10" fontId="1" fillId="0" borderId="13" xfId="1" applyNumberFormat="1" applyFont="1" applyFill="1" applyBorder="1" applyAlignment="1">
      <alignment horizontal="right"/>
    </xf>
    <xf numFmtId="10" fontId="1" fillId="0" borderId="12" xfId="1" applyNumberFormat="1" applyFont="1" applyFill="1" applyBorder="1" applyAlignment="1">
      <alignment horizontal="right"/>
    </xf>
    <xf numFmtId="167" fontId="1" fillId="0" borderId="12" xfId="1" applyNumberFormat="1" applyFont="1" applyFill="1" applyBorder="1" applyAlignment="1">
      <alignment horizontal="right"/>
    </xf>
    <xf numFmtId="167" fontId="1" fillId="0" borderId="25" xfId="1" applyNumberFormat="1" applyFont="1" applyFill="1" applyBorder="1" applyAlignment="1">
      <alignment horizontal="right"/>
    </xf>
    <xf numFmtId="167" fontId="1" fillId="0" borderId="13" xfId="1" applyNumberFormat="1" applyFont="1" applyFill="1" applyBorder="1" applyAlignment="1">
      <alignment horizontal="right"/>
    </xf>
    <xf numFmtId="167" fontId="1" fillId="0" borderId="26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left" indent="2"/>
    </xf>
    <xf numFmtId="0" fontId="12" fillId="0" borderId="4" xfId="1" applyFont="1" applyFill="1" applyBorder="1"/>
    <xf numFmtId="0" fontId="7" fillId="0" borderId="0" xfId="1" applyFont="1" applyFill="1" applyBorder="1"/>
    <xf numFmtId="41" fontId="7" fillId="0" borderId="13" xfId="1" applyNumberFormat="1" applyFont="1" applyFill="1" applyBorder="1" applyAlignment="1">
      <alignment horizontal="right"/>
    </xf>
    <xf numFmtId="43" fontId="7" fillId="0" borderId="13" xfId="1" applyNumberFormat="1" applyFont="1" applyFill="1" applyBorder="1" applyAlignment="1">
      <alignment horizontal="right"/>
    </xf>
    <xf numFmtId="10" fontId="7" fillId="0" borderId="13" xfId="1" applyNumberFormat="1" applyFont="1" applyFill="1" applyBorder="1" applyAlignment="1">
      <alignment horizontal="right"/>
    </xf>
    <xf numFmtId="167" fontId="7" fillId="0" borderId="13" xfId="1" applyNumberFormat="1" applyFont="1" applyFill="1" applyBorder="1" applyAlignment="1">
      <alignment horizontal="right"/>
    </xf>
    <xf numFmtId="167" fontId="7" fillId="0" borderId="26" xfId="1" applyNumberFormat="1" applyFont="1" applyFill="1" applyBorder="1" applyAlignment="1">
      <alignment horizontal="right"/>
    </xf>
    <xf numFmtId="41" fontId="1" fillId="0" borderId="0" xfId="1" applyNumberFormat="1" applyFont="1" applyFill="1"/>
    <xf numFmtId="10" fontId="1" fillId="0" borderId="0" xfId="1" applyNumberFormat="1" applyFont="1" applyFill="1"/>
    <xf numFmtId="41" fontId="3" fillId="0" borderId="19" xfId="1" applyNumberFormat="1" applyFont="1" applyFill="1" applyBorder="1" applyAlignment="1">
      <alignment horizontal="right"/>
    </xf>
    <xf numFmtId="43" fontId="3" fillId="0" borderId="18" xfId="1" applyNumberFormat="1" applyFont="1" applyFill="1" applyBorder="1" applyAlignment="1">
      <alignment horizontal="right"/>
    </xf>
    <xf numFmtId="10" fontId="3" fillId="0" borderId="18" xfId="1" applyNumberFormat="1" applyFont="1" applyFill="1" applyBorder="1" applyAlignment="1">
      <alignment horizontal="right"/>
    </xf>
    <xf numFmtId="167" fontId="3" fillId="0" borderId="18" xfId="1" applyNumberFormat="1" applyFont="1" applyFill="1" applyBorder="1" applyAlignment="1">
      <alignment horizontal="right"/>
    </xf>
    <xf numFmtId="167" fontId="3" fillId="0" borderId="37" xfId="1" applyNumberFormat="1" applyFont="1" applyFill="1" applyBorder="1" applyAlignment="1">
      <alignment horizontal="right"/>
    </xf>
    <xf numFmtId="10" fontId="8" fillId="0" borderId="22" xfId="1" applyNumberFormat="1" applyFont="1" applyFill="1" applyBorder="1"/>
    <xf numFmtId="168" fontId="8" fillId="0" borderId="15" xfId="1" applyNumberFormat="1" applyFont="1" applyFill="1" applyBorder="1"/>
    <xf numFmtId="10" fontId="8" fillId="0" borderId="7" xfId="1" applyNumberFormat="1" applyFont="1" applyFill="1" applyBorder="1"/>
    <xf numFmtId="168" fontId="8" fillId="0" borderId="8" xfId="1" applyNumberFormat="1" applyFont="1" applyFill="1" applyBorder="1"/>
    <xf numFmtId="0" fontId="3" fillId="0" borderId="30" xfId="1" applyFont="1" applyFill="1" applyBorder="1" applyAlignment="1">
      <alignment horizontal="center"/>
    </xf>
    <xf numFmtId="43" fontId="1" fillId="0" borderId="14" xfId="1" applyNumberFormat="1" applyFont="1" applyFill="1" applyBorder="1" applyAlignment="1">
      <alignment horizontal="right"/>
    </xf>
    <xf numFmtId="43" fontId="1" fillId="0" borderId="25" xfId="1" applyNumberFormat="1" applyFont="1" applyFill="1" applyBorder="1" applyAlignment="1">
      <alignment horizontal="right"/>
    </xf>
    <xf numFmtId="43" fontId="1" fillId="0" borderId="16" xfId="1" applyNumberFormat="1" applyFont="1" applyFill="1" applyBorder="1" applyAlignment="1">
      <alignment horizontal="right"/>
    </xf>
    <xf numFmtId="43" fontId="1" fillId="0" borderId="26" xfId="1" applyNumberFormat="1" applyFont="1" applyFill="1" applyBorder="1" applyAlignment="1">
      <alignment horizontal="right"/>
    </xf>
    <xf numFmtId="43" fontId="1" fillId="0" borderId="27" xfId="1" applyNumberFormat="1" applyFont="1" applyFill="1" applyBorder="1" applyAlignment="1">
      <alignment horizontal="right"/>
    </xf>
    <xf numFmtId="41" fontId="3" fillId="0" borderId="18" xfId="1" applyNumberFormat="1" applyFont="1" applyFill="1" applyBorder="1" applyAlignment="1">
      <alignment horizontal="right"/>
    </xf>
    <xf numFmtId="43" fontId="3" fillId="0" borderId="29" xfId="1" applyNumberFormat="1" applyFont="1" applyFill="1" applyBorder="1" applyAlignment="1">
      <alignment horizontal="right"/>
    </xf>
    <xf numFmtId="43" fontId="3" fillId="0" borderId="37" xfId="1" applyNumberFormat="1" applyFont="1" applyFill="1" applyBorder="1" applyAlignment="1">
      <alignment horizontal="right"/>
    </xf>
    <xf numFmtId="10" fontId="8" fillId="0" borderId="0" xfId="1" applyNumberFormat="1" applyFont="1" applyFill="1" applyBorder="1"/>
    <xf numFmtId="168" fontId="8" fillId="0" borderId="5" xfId="1" applyNumberFormat="1" applyFont="1" applyFill="1" applyBorder="1"/>
    <xf numFmtId="0" fontId="1" fillId="0" borderId="23" xfId="1" applyFont="1" applyFill="1" applyBorder="1"/>
    <xf numFmtId="0" fontId="1" fillId="0" borderId="40" xfId="1" applyFont="1" applyFill="1" applyBorder="1"/>
    <xf numFmtId="0" fontId="13" fillId="0" borderId="0" xfId="1" applyFont="1" applyFill="1"/>
    <xf numFmtId="0" fontId="1" fillId="0" borderId="30" xfId="1" applyFont="1" applyFill="1" applyBorder="1"/>
    <xf numFmtId="0" fontId="1" fillId="0" borderId="11" xfId="1" applyFont="1" applyFill="1" applyBorder="1"/>
    <xf numFmtId="0" fontId="3" fillId="0" borderId="7" xfId="1" applyFont="1" applyFill="1" applyBorder="1"/>
    <xf numFmtId="41" fontId="3" fillId="0" borderId="38" xfId="1" applyNumberFormat="1" applyFont="1" applyFill="1" applyBorder="1" applyAlignment="1">
      <alignment horizontal="right"/>
    </xf>
    <xf numFmtId="43" fontId="3" fillId="0" borderId="38" xfId="1" applyNumberFormat="1" applyFont="1" applyFill="1" applyBorder="1" applyAlignment="1">
      <alignment horizontal="right"/>
    </xf>
    <xf numFmtId="10" fontId="3" fillId="0" borderId="38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1" xfId="1" applyFont="1" applyFill="1" applyBorder="1"/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/>
    <xf numFmtId="0" fontId="3" fillId="0" borderId="3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3" fontId="3" fillId="0" borderId="0" xfId="1" applyNumberFormat="1" applyFont="1" applyFill="1" applyBorder="1"/>
    <xf numFmtId="0" fontId="1" fillId="0" borderId="0" xfId="1" applyFont="1" applyFill="1" applyBorder="1" applyAlignment="1">
      <alignment vertical="top"/>
    </xf>
    <xf numFmtId="41" fontId="1" fillId="0" borderId="0" xfId="1" applyNumberFormat="1" applyFont="1" applyFill="1" applyBorder="1" applyAlignment="1">
      <alignment vertical="top"/>
    </xf>
    <xf numFmtId="3" fontId="1" fillId="0" borderId="0" xfId="1" applyNumberFormat="1" applyFont="1" applyFill="1" applyBorder="1"/>
    <xf numFmtId="4" fontId="1" fillId="0" borderId="0" xfId="1" applyNumberFormat="1" applyFont="1" applyFill="1" applyBorder="1"/>
    <xf numFmtId="37" fontId="1" fillId="0" borderId="0" xfId="1" applyNumberFormat="1" applyFont="1" applyFill="1" applyBorder="1"/>
    <xf numFmtId="0" fontId="1" fillId="0" borderId="0" xfId="1" applyFont="1" applyFill="1" applyBorder="1" applyAlignment="1">
      <alignment horizontal="right"/>
    </xf>
    <xf numFmtId="43" fontId="1" fillId="0" borderId="0" xfId="1" applyNumberFormat="1" applyFont="1" applyFill="1" applyAlignment="1">
      <alignment horizontal="left"/>
    </xf>
    <xf numFmtId="43" fontId="1" fillId="0" borderId="0" xfId="1" applyNumberFormat="1" applyFont="1" applyFill="1" applyAlignment="1">
      <alignment horizontal="center"/>
    </xf>
    <xf numFmtId="0" fontId="1" fillId="0" borderId="0" xfId="1" applyFill="1"/>
    <xf numFmtId="0" fontId="4" fillId="0" borderId="0" xfId="1" applyFont="1" applyFill="1" applyBorder="1" applyAlignment="1">
      <alignment vertical="center" wrapText="1"/>
    </xf>
    <xf numFmtId="0" fontId="1" fillId="0" borderId="0" xfId="1" applyFill="1" applyBorder="1"/>
    <xf numFmtId="0" fontId="14" fillId="0" borderId="0" xfId="1" applyFont="1" applyFill="1" applyBorder="1"/>
    <xf numFmtId="0" fontId="3" fillId="0" borderId="1" xfId="1" applyFont="1" applyFill="1" applyBorder="1"/>
    <xf numFmtId="0" fontId="1" fillId="0" borderId="2" xfId="1" applyFill="1" applyBorder="1"/>
    <xf numFmtId="0" fontId="1" fillId="0" borderId="3" xfId="1" applyFill="1" applyBorder="1"/>
    <xf numFmtId="0" fontId="14" fillId="0" borderId="34" xfId="1" applyFont="1" applyFill="1" applyBorder="1"/>
    <xf numFmtId="0" fontId="1" fillId="0" borderId="40" xfId="1" applyFill="1" applyBorder="1"/>
    <xf numFmtId="0" fontId="1" fillId="0" borderId="39" xfId="1" applyFill="1" applyBorder="1"/>
    <xf numFmtId="0" fontId="3" fillId="0" borderId="4" xfId="1" applyFont="1" applyFill="1" applyBorder="1"/>
    <xf numFmtId="14" fontId="3" fillId="0" borderId="0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1" fillId="0" borderId="4" xfId="1" applyFill="1" applyBorder="1"/>
    <xf numFmtId="43" fontId="1" fillId="0" borderId="5" xfId="1" applyNumberFormat="1" applyFont="1" applyFill="1" applyBorder="1"/>
    <xf numFmtId="0" fontId="16" fillId="0" borderId="0" xfId="1" applyFont="1" applyFill="1" applyBorder="1"/>
    <xf numFmtId="4" fontId="1" fillId="0" borderId="0" xfId="1" applyNumberFormat="1" applyFill="1" applyBorder="1"/>
    <xf numFmtId="43" fontId="1" fillId="0" borderId="20" xfId="1" applyNumberFormat="1" applyFont="1" applyFill="1" applyBorder="1"/>
    <xf numFmtId="8" fontId="1" fillId="0" borderId="0" xfId="1" applyNumberFormat="1" applyFill="1"/>
    <xf numFmtId="0" fontId="1" fillId="0" borderId="6" xfId="1" applyFill="1" applyBorder="1"/>
    <xf numFmtId="0" fontId="1" fillId="0" borderId="7" xfId="1" applyFill="1" applyBorder="1"/>
    <xf numFmtId="43" fontId="1" fillId="0" borderId="0" xfId="1" applyNumberFormat="1" applyFill="1"/>
    <xf numFmtId="0" fontId="1" fillId="0" borderId="0" xfId="1" applyFill="1" applyBorder="1" applyAlignment="1">
      <alignment horizontal="center"/>
    </xf>
    <xf numFmtId="43" fontId="1" fillId="0" borderId="5" xfId="1" applyNumberFormat="1" applyFill="1" applyBorder="1"/>
    <xf numFmtId="49" fontId="1" fillId="0" borderId="4" xfId="1" applyNumberFormat="1" applyFont="1" applyFill="1" applyBorder="1"/>
    <xf numFmtId="171" fontId="1" fillId="0" borderId="0" xfId="1" applyNumberFormat="1" applyFill="1"/>
    <xf numFmtId="10" fontId="1" fillId="0" borderId="0" xfId="1" applyNumberFormat="1" applyFill="1" applyBorder="1" applyAlignment="1">
      <alignment horizontal="center"/>
    </xf>
    <xf numFmtId="0" fontId="1" fillId="0" borderId="5" xfId="1" applyFill="1" applyBorder="1"/>
    <xf numFmtId="43" fontId="1" fillId="0" borderId="5" xfId="1" applyNumberFormat="1" applyFill="1" applyBorder="1" applyAlignment="1">
      <alignment horizontal="right"/>
    </xf>
    <xf numFmtId="0" fontId="8" fillId="0" borderId="1" xfId="1" applyFont="1" applyFill="1" applyBorder="1"/>
    <xf numFmtId="0" fontId="4" fillId="0" borderId="2" xfId="1" applyFont="1" applyFill="1" applyBorder="1"/>
    <xf numFmtId="0" fontId="17" fillId="0" borderId="2" xfId="1" applyFont="1" applyFill="1" applyBorder="1"/>
    <xf numFmtId="0" fontId="4" fillId="0" borderId="3" xfId="1" applyFont="1" applyFill="1" applyBorder="1"/>
    <xf numFmtId="0" fontId="4" fillId="0" borderId="5" xfId="1" applyFont="1" applyFill="1" applyBorder="1"/>
    <xf numFmtId="0" fontId="4" fillId="0" borderId="7" xfId="1" applyFont="1" applyFill="1" applyBorder="1"/>
    <xf numFmtId="43" fontId="4" fillId="0" borderId="7" xfId="1" applyNumberFormat="1" applyFont="1" applyFill="1" applyBorder="1"/>
    <xf numFmtId="0" fontId="4" fillId="0" borderId="8" xfId="1" applyFont="1" applyFill="1" applyBorder="1"/>
    <xf numFmtId="43" fontId="4" fillId="0" borderId="0" xfId="1" applyNumberFormat="1" applyFont="1" applyFill="1"/>
    <xf numFmtId="10" fontId="1" fillId="0" borderId="6" xfId="1" applyNumberFormat="1" applyFont="1" applyFill="1" applyBorder="1"/>
    <xf numFmtId="10" fontId="1" fillId="0" borderId="7" xfId="1" applyNumberFormat="1" applyFont="1" applyFill="1" applyBorder="1"/>
    <xf numFmtId="10" fontId="1" fillId="0" borderId="8" xfId="1" applyNumberFormat="1" applyFont="1" applyFill="1" applyBorder="1" applyAlignment="1">
      <alignment horizontal="right"/>
    </xf>
    <xf numFmtId="44" fontId="4" fillId="0" borderId="0" xfId="1" applyNumberFormat="1" applyFont="1" applyFill="1"/>
    <xf numFmtId="0" fontId="8" fillId="0" borderId="24" xfId="1" applyFont="1" applyFill="1" applyBorder="1" applyAlignment="1">
      <alignment vertical="top"/>
    </xf>
    <xf numFmtId="0" fontId="1" fillId="0" borderId="22" xfId="1" applyFill="1" applyBorder="1"/>
    <xf numFmtId="0" fontId="1" fillId="0" borderId="15" xfId="1" applyFill="1" applyBorder="1" applyAlignment="1">
      <alignment horizontal="right"/>
    </xf>
    <xf numFmtId="43" fontId="1" fillId="0" borderId="0" xfId="1" applyNumberFormat="1" applyFill="1" applyBorder="1" applyAlignment="1">
      <alignment horizontal="right"/>
    </xf>
    <xf numFmtId="0" fontId="8" fillId="0" borderId="0" xfId="1" applyFont="1" applyFill="1" applyBorder="1" applyAlignment="1">
      <alignment horizontal="left" vertical="top" wrapText="1"/>
    </xf>
    <xf numFmtId="43" fontId="4" fillId="0" borderId="0" xfId="1" applyNumberFormat="1" applyFont="1" applyFill="1" applyBorder="1"/>
    <xf numFmtId="43" fontId="1" fillId="0" borderId="0" xfId="1" applyNumberFormat="1" applyFill="1" applyBorder="1"/>
    <xf numFmtId="0" fontId="14" fillId="0" borderId="4" xfId="1" applyFont="1" applyFill="1" applyBorder="1"/>
    <xf numFmtId="0" fontId="1" fillId="0" borderId="1" xfId="1" applyFill="1" applyBorder="1"/>
    <xf numFmtId="0" fontId="3" fillId="0" borderId="21" xfId="1" applyFont="1" applyFill="1" applyBorder="1" applyAlignment="1">
      <alignment horizontal="right"/>
    </xf>
    <xf numFmtId="0" fontId="1" fillId="0" borderId="21" xfId="1" applyFill="1" applyBorder="1"/>
    <xf numFmtId="0" fontId="3" fillId="0" borderId="2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43" fontId="18" fillId="0" borderId="0" xfId="1" applyNumberFormat="1" applyFont="1" applyFill="1" applyBorder="1"/>
    <xf numFmtId="39" fontId="18" fillId="0" borderId="0" xfId="1" applyNumberFormat="1" applyFont="1" applyFill="1" applyBorder="1"/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43" fontId="19" fillId="0" borderId="0" xfId="1" applyNumberFormat="1" applyFont="1" applyFill="1" applyBorder="1"/>
    <xf numFmtId="0" fontId="17" fillId="0" borderId="0" xfId="1" applyFont="1" applyFill="1" applyBorder="1"/>
    <xf numFmtId="0" fontId="1" fillId="0" borderId="0" xfId="1" applyFill="1" applyBorder="1" applyAlignment="1">
      <alignment vertical="center"/>
    </xf>
    <xf numFmtId="0" fontId="1" fillId="0" borderId="8" xfId="1" applyFill="1" applyBorder="1"/>
    <xf numFmtId="43" fontId="20" fillId="0" borderId="0" xfId="1" applyNumberFormat="1" applyFont="1" applyFill="1" applyBorder="1"/>
    <xf numFmtId="0" fontId="1" fillId="0" borderId="42" xfId="1" applyFont="1" applyFill="1" applyBorder="1" applyAlignment="1">
      <alignment horizontal="center"/>
    </xf>
    <xf numFmtId="0" fontId="1" fillId="0" borderId="41" xfId="1" applyFill="1" applyBorder="1" applyAlignment="1">
      <alignment horizontal="center"/>
    </xf>
    <xf numFmtId="0" fontId="1" fillId="0" borderId="13" xfId="1" applyFill="1" applyBorder="1"/>
    <xf numFmtId="0" fontId="1" fillId="0" borderId="38" xfId="1" applyFill="1" applyBorder="1"/>
    <xf numFmtId="43" fontId="21" fillId="0" borderId="0" xfId="1" applyNumberFormat="1" applyFont="1" applyFill="1" applyBorder="1"/>
    <xf numFmtId="0" fontId="1" fillId="0" borderId="0" xfId="1" applyFill="1" applyBorder="1" applyAlignment="1">
      <alignment horizontal="right"/>
    </xf>
    <xf numFmtId="3" fontId="1" fillId="0" borderId="0" xfId="1" applyNumberFormat="1" applyFill="1"/>
    <xf numFmtId="4" fontId="1" fillId="0" borderId="0" xfId="1" applyNumberFormat="1" applyFill="1"/>
    <xf numFmtId="10" fontId="1" fillId="0" borderId="0" xfId="1" applyNumberFormat="1" applyFill="1"/>
    <xf numFmtId="0" fontId="1" fillId="0" borderId="0" xfId="1" applyFill="1" applyAlignment="1"/>
    <xf numFmtId="0" fontId="1" fillId="0" borderId="0" xfId="1" applyFill="1" applyAlignment="1">
      <alignment horizontal="centerContinuous"/>
    </xf>
    <xf numFmtId="0" fontId="3" fillId="0" borderId="0" xfId="1" applyNumberFormat="1" applyFont="1" applyFill="1" applyBorder="1" applyAlignment="1" applyProtection="1">
      <alignment horizontal="centerContinuous"/>
    </xf>
    <xf numFmtId="0" fontId="3" fillId="0" borderId="0" xfId="1" applyNumberFormat="1" applyFont="1" applyFill="1" applyAlignment="1" applyProtection="1">
      <alignment horizontal="left"/>
      <protection locked="0"/>
    </xf>
    <xf numFmtId="0" fontId="1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1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>
      <alignment horizontal="right"/>
    </xf>
    <xf numFmtId="165" fontId="1" fillId="0" borderId="22" xfId="1" applyNumberFormat="1" applyFont="1" applyFill="1" applyBorder="1" applyAlignment="1" applyProtection="1">
      <alignment horizontal="fill"/>
      <protection locked="0"/>
    </xf>
    <xf numFmtId="0" fontId="3" fillId="0" borderId="0" xfId="1" applyNumberFormat="1" applyFont="1" applyFill="1" applyBorder="1" applyAlignment="1" applyProtection="1">
      <alignment horizontal="left"/>
      <protection locked="0"/>
    </xf>
    <xf numFmtId="44" fontId="1" fillId="0" borderId="0" xfId="1" applyNumberFormat="1" applyFont="1" applyFill="1" applyBorder="1" applyAlignment="1" applyProtection="1">
      <alignment horizontal="right"/>
    </xf>
    <xf numFmtId="165" fontId="1" fillId="0" borderId="0" xfId="1" applyNumberFormat="1" applyFont="1" applyFill="1" applyBorder="1" applyAlignment="1" applyProtection="1">
      <alignment horizontal="fill"/>
      <protection locked="0"/>
    </xf>
    <xf numFmtId="43" fontId="1" fillId="0" borderId="0" xfId="1" applyNumberFormat="1" applyFont="1" applyFill="1" applyBorder="1" applyAlignment="1" applyProtection="1"/>
    <xf numFmtId="0" fontId="2" fillId="0" borderId="0" xfId="1" applyFont="1" applyFill="1"/>
    <xf numFmtId="14" fontId="1" fillId="0" borderId="0" xfId="1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0" borderId="7" xfId="1" applyFont="1" applyFill="1" applyBorder="1" applyAlignment="1" applyProtection="1"/>
    <xf numFmtId="164" fontId="1" fillId="0" borderId="12" xfId="1" applyNumberFormat="1" applyFont="1" applyFill="1" applyBorder="1" applyAlignment="1">
      <alignment horizontal="center"/>
    </xf>
    <xf numFmtId="43" fontId="1" fillId="0" borderId="12" xfId="1" applyNumberFormat="1" applyFont="1" applyFill="1" applyBorder="1" applyAlignment="1">
      <alignment horizontal="center"/>
    </xf>
    <xf numFmtId="43" fontId="1" fillId="0" borderId="12" xfId="1" applyNumberFormat="1" applyFont="1" applyFill="1" applyBorder="1"/>
    <xf numFmtId="43" fontId="1" fillId="0" borderId="14" xfId="1" applyNumberFormat="1" applyFont="1" applyFill="1" applyBorder="1"/>
    <xf numFmtId="10" fontId="1" fillId="0" borderId="12" xfId="1" applyNumberFormat="1" applyFont="1" applyFill="1" applyBorder="1" applyAlignment="1">
      <alignment horizontal="center"/>
    </xf>
    <xf numFmtId="14" fontId="1" fillId="0" borderId="15" xfId="1" applyNumberFormat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43" fontId="1" fillId="0" borderId="12" xfId="1" applyNumberFormat="1" applyFont="1" applyFill="1" applyBorder="1" applyAlignment="1">
      <alignment horizontal="right"/>
    </xf>
    <xf numFmtId="0" fontId="3" fillId="0" borderId="18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left" indent="3"/>
    </xf>
    <xf numFmtId="10" fontId="1" fillId="0" borderId="27" xfId="1" applyNumberFormat="1" applyFont="1" applyFill="1" applyBorder="1" applyAlignment="1">
      <alignment horizontal="center"/>
    </xf>
    <xf numFmtId="2" fontId="1" fillId="0" borderId="28" xfId="1" applyNumberFormat="1" applyFont="1" applyFill="1" applyBorder="1" applyAlignment="1"/>
    <xf numFmtId="2" fontId="1" fillId="0" borderId="22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/>
    <xf numFmtId="43" fontId="3" fillId="0" borderId="13" xfId="1" applyNumberFormat="1" applyFont="1" applyFill="1" applyBorder="1" applyAlignment="1">
      <alignment horizontal="right"/>
    </xf>
    <xf numFmtId="43" fontId="3" fillId="0" borderId="16" xfId="1" applyNumberFormat="1" applyFont="1" applyFill="1" applyBorder="1" applyAlignment="1">
      <alignment horizontal="right"/>
    </xf>
    <xf numFmtId="43" fontId="3" fillId="0" borderId="26" xfId="1" applyNumberFormat="1" applyFont="1" applyFill="1" applyBorder="1" applyAlignment="1">
      <alignment horizontal="right"/>
    </xf>
    <xf numFmtId="2" fontId="1" fillId="0" borderId="27" xfId="1" applyNumberFormat="1" applyFont="1" applyFill="1" applyBorder="1" applyAlignment="1"/>
    <xf numFmtId="2" fontId="1" fillId="0" borderId="0" xfId="1" applyNumberFormat="1" applyFont="1" applyFill="1" applyBorder="1" applyAlignment="1">
      <alignment horizontal="center"/>
    </xf>
    <xf numFmtId="2" fontId="1" fillId="0" borderId="5" xfId="1" applyNumberFormat="1" applyFont="1" applyFill="1" applyBorder="1" applyAlignment="1"/>
    <xf numFmtId="43" fontId="1" fillId="0" borderId="0" xfId="1" applyNumberFormat="1" applyFont="1" applyFill="1" applyBorder="1" applyAlignment="1">
      <alignment horizontal="right"/>
    </xf>
    <xf numFmtId="2" fontId="1" fillId="0" borderId="29" xfId="1" applyNumberFormat="1" applyFont="1" applyFill="1" applyBorder="1" applyAlignment="1"/>
    <xf numFmtId="2" fontId="1" fillId="0" borderId="21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/>
    <xf numFmtId="0" fontId="1" fillId="0" borderId="13" xfId="1" applyFont="1" applyFill="1" applyBorder="1" applyAlignment="1">
      <alignment horizontal="right"/>
    </xf>
    <xf numFmtId="0" fontId="1" fillId="0" borderId="26" xfId="1" applyFont="1" applyFill="1" applyBorder="1" applyAlignment="1">
      <alignment horizontal="right"/>
    </xf>
    <xf numFmtId="0" fontId="1" fillId="0" borderId="9" xfId="1" applyFont="1" applyFill="1" applyBorder="1" applyAlignment="1">
      <alignment horizontal="left" indent="3"/>
    </xf>
    <xf numFmtId="43" fontId="1" fillId="0" borderId="10" xfId="1" applyNumberFormat="1" applyFont="1" applyFill="1" applyBorder="1" applyAlignment="1">
      <alignment horizontal="center"/>
    </xf>
    <xf numFmtId="10" fontId="3" fillId="0" borderId="31" xfId="1" applyNumberFormat="1" applyFont="1" applyFill="1" applyBorder="1" applyAlignment="1"/>
    <xf numFmtId="10" fontId="3" fillId="0" borderId="23" xfId="1" applyNumberFormat="1" applyFont="1" applyFill="1" applyBorder="1" applyAlignment="1">
      <alignment horizontal="center"/>
    </xf>
    <xf numFmtId="10" fontId="3" fillId="0" borderId="32" xfId="1" applyNumberFormat="1" applyFont="1" applyFill="1" applyBorder="1" applyAlignment="1"/>
    <xf numFmtId="37" fontId="1" fillId="0" borderId="16" xfId="1" applyNumberFormat="1" applyFont="1" applyFill="1" applyBorder="1" applyAlignment="1">
      <alignment horizontal="right"/>
    </xf>
    <xf numFmtId="41" fontId="1" fillId="0" borderId="26" xfId="1" applyNumberFormat="1" applyFont="1" applyFill="1" applyBorder="1" applyAlignment="1">
      <alignment horizontal="right"/>
    </xf>
    <xf numFmtId="10" fontId="3" fillId="0" borderId="27" xfId="1" applyNumberFormat="1" applyFont="1" applyFill="1" applyBorder="1"/>
    <xf numFmtId="2" fontId="3" fillId="0" borderId="33" xfId="1" applyNumberFormat="1" applyFont="1" applyFill="1" applyBorder="1" applyAlignment="1">
      <alignment horizontal="center"/>
    </xf>
    <xf numFmtId="2" fontId="3" fillId="0" borderId="7" xfId="1" applyNumberFormat="1" applyFont="1" applyFill="1" applyBorder="1" applyAlignment="1">
      <alignment horizontal="center"/>
    </xf>
    <xf numFmtId="2" fontId="3" fillId="0" borderId="8" xfId="1" applyNumberFormat="1" applyFont="1" applyFill="1" applyBorder="1" applyAlignment="1"/>
    <xf numFmtId="44" fontId="1" fillId="0" borderId="13" xfId="1" applyNumberFormat="1" applyFont="1" applyFill="1" applyBorder="1" applyAlignment="1">
      <alignment horizontal="right"/>
    </xf>
    <xf numFmtId="44" fontId="1" fillId="0" borderId="26" xfId="1" applyNumberFormat="1" applyFont="1" applyFill="1" applyBorder="1" applyAlignment="1">
      <alignment horizontal="right"/>
    </xf>
    <xf numFmtId="0" fontId="3" fillId="0" borderId="34" xfId="1" applyFont="1" applyFill="1" applyBorder="1"/>
    <xf numFmtId="0" fontId="1" fillId="0" borderId="35" xfId="1" applyFont="1" applyFill="1" applyBorder="1"/>
    <xf numFmtId="10" fontId="3" fillId="0" borderId="36" xfId="1" applyNumberFormat="1" applyFont="1" applyFill="1" applyBorder="1"/>
    <xf numFmtId="2" fontId="3" fillId="0" borderId="0" xfId="1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44" fontId="1" fillId="0" borderId="18" xfId="1" applyNumberFormat="1" applyFont="1" applyFill="1" applyBorder="1" applyAlignment="1">
      <alignment horizontal="right"/>
    </xf>
    <xf numFmtId="44" fontId="1" fillId="0" borderId="37" xfId="1" applyNumberFormat="1" applyFont="1" applyFill="1" applyBorder="1" applyAlignment="1">
      <alignment horizontal="right"/>
    </xf>
    <xf numFmtId="43" fontId="1" fillId="0" borderId="27" xfId="1" applyNumberFormat="1" applyFont="1" applyFill="1" applyBorder="1" applyAlignment="1">
      <alignment horizontal="center"/>
    </xf>
    <xf numFmtId="43" fontId="3" fillId="0" borderId="27" xfId="1" applyNumberFormat="1" applyFont="1" applyFill="1" applyBorder="1" applyAlignment="1">
      <alignment horizontal="center"/>
    </xf>
    <xf numFmtId="43" fontId="3" fillId="0" borderId="5" xfId="1" applyNumberFormat="1" applyFont="1" applyFill="1" applyBorder="1"/>
    <xf numFmtId="0" fontId="2" fillId="0" borderId="34" xfId="1" applyFont="1" applyFill="1" applyBorder="1"/>
    <xf numFmtId="0" fontId="1" fillId="0" borderId="39" xfId="1" applyFont="1" applyFill="1" applyBorder="1"/>
    <xf numFmtId="10" fontId="1" fillId="0" borderId="5" xfId="1" applyNumberFormat="1" applyFont="1" applyFill="1" applyBorder="1" applyAlignment="1">
      <alignment horizontal="center"/>
    </xf>
    <xf numFmtId="43" fontId="3" fillId="0" borderId="13" xfId="1" applyNumberFormat="1" applyFont="1" applyFill="1" applyBorder="1"/>
    <xf numFmtId="43" fontId="3" fillId="0" borderId="16" xfId="1" applyNumberFormat="1" applyFont="1" applyFill="1" applyBorder="1"/>
    <xf numFmtId="43" fontId="1" fillId="0" borderId="13" xfId="1" quotePrefix="1" applyNumberFormat="1" applyFont="1" applyFill="1" applyBorder="1" applyAlignment="1">
      <alignment horizontal="right"/>
    </xf>
    <xf numFmtId="165" fontId="1" fillId="0" borderId="13" xfId="1" quotePrefix="1" applyNumberFormat="1" applyFont="1" applyFill="1" applyBorder="1" applyAlignment="1">
      <alignment horizontal="right"/>
    </xf>
    <xf numFmtId="43" fontId="1" fillId="0" borderId="26" xfId="1" quotePrefix="1" applyNumberFormat="1" applyFont="1" applyFill="1" applyBorder="1" applyAlignment="1">
      <alignment horizontal="right"/>
    </xf>
    <xf numFmtId="165" fontId="1" fillId="0" borderId="13" xfId="1" applyNumberFormat="1" applyFont="1" applyFill="1" applyBorder="1"/>
    <xf numFmtId="165" fontId="1" fillId="0" borderId="5" xfId="1" applyNumberFormat="1" applyFont="1" applyFill="1" applyBorder="1"/>
    <xf numFmtId="0" fontId="3" fillId="0" borderId="17" xfId="1" applyFont="1" applyFill="1" applyBorder="1"/>
    <xf numFmtId="10" fontId="1" fillId="0" borderId="18" xfId="1" applyNumberFormat="1" applyFont="1" applyFill="1" applyBorder="1" applyAlignment="1">
      <alignment horizontal="right"/>
    </xf>
    <xf numFmtId="165" fontId="3" fillId="0" borderId="18" xfId="1" applyNumberFormat="1" applyFont="1" applyFill="1" applyBorder="1" applyAlignment="1">
      <alignment horizontal="right"/>
    </xf>
    <xf numFmtId="165" fontId="3" fillId="0" borderId="13" xfId="1" applyNumberFormat="1" applyFont="1" applyFill="1" applyBorder="1"/>
    <xf numFmtId="165" fontId="3" fillId="0" borderId="16" xfId="1" applyNumberFormat="1" applyFont="1" applyFill="1" applyBorder="1"/>
    <xf numFmtId="165" fontId="3" fillId="0" borderId="5" xfId="1" applyNumberFormat="1" applyFont="1" applyFill="1" applyBorder="1"/>
    <xf numFmtId="10" fontId="1" fillId="0" borderId="16" xfId="1" applyNumberFormat="1" applyFont="1" applyFill="1" applyBorder="1"/>
    <xf numFmtId="10" fontId="1" fillId="0" borderId="26" xfId="1" applyNumberFormat="1" applyFont="1" applyFill="1" applyBorder="1" applyAlignment="1">
      <alignment horizontal="center"/>
    </xf>
    <xf numFmtId="43" fontId="1" fillId="0" borderId="8" xfId="1" applyNumberFormat="1" applyFont="1" applyFill="1" applyBorder="1"/>
    <xf numFmtId="14" fontId="3" fillId="0" borderId="20" xfId="1" applyNumberFormat="1" applyFont="1" applyFill="1" applyBorder="1" applyAlignment="1">
      <alignment horizontal="center"/>
    </xf>
    <xf numFmtId="44" fontId="1" fillId="0" borderId="8" xfId="1" applyNumberFormat="1" applyFont="1" applyFill="1" applyBorder="1"/>
    <xf numFmtId="14" fontId="3" fillId="0" borderId="41" xfId="1" applyNumberFormat="1" applyFont="1" applyFill="1" applyBorder="1" applyAlignment="1">
      <alignment horizontal="center"/>
    </xf>
    <xf numFmtId="43" fontId="1" fillId="0" borderId="5" xfId="1" applyNumberFormat="1" applyFont="1" applyFill="1" applyBorder="1" applyAlignment="1">
      <alignment horizontal="right"/>
    </xf>
    <xf numFmtId="10" fontId="1" fillId="0" borderId="5" xfId="1" applyNumberFormat="1" applyFont="1" applyFill="1" applyBorder="1" applyAlignment="1">
      <alignment horizontal="right"/>
    </xf>
    <xf numFmtId="44" fontId="1" fillId="0" borderId="5" xfId="1" applyNumberFormat="1" applyFont="1" applyFill="1" applyBorder="1"/>
    <xf numFmtId="43" fontId="1" fillId="0" borderId="13" xfId="1" applyNumberFormat="1" applyFill="1" applyBorder="1"/>
    <xf numFmtId="43" fontId="1" fillId="0" borderId="18" xfId="1" applyNumberFormat="1" applyFill="1" applyBorder="1"/>
    <xf numFmtId="43" fontId="1" fillId="0" borderId="20" xfId="1" applyNumberFormat="1" applyFill="1" applyBorder="1"/>
    <xf numFmtId="43" fontId="1" fillId="0" borderId="26" xfId="1" applyNumberFormat="1" applyFill="1" applyBorder="1"/>
    <xf numFmtId="172" fontId="3" fillId="0" borderId="0" xfId="1" applyNumberFormat="1" applyFont="1" applyFill="1" applyBorder="1" applyAlignment="1" applyProtection="1">
      <alignment horizontal="centerContinuous"/>
    </xf>
    <xf numFmtId="173" fontId="1" fillId="0" borderId="0" xfId="1" applyNumberFormat="1" applyFont="1" applyFill="1" applyBorder="1" applyAlignment="1" applyProtection="1">
      <alignment horizontal="right"/>
    </xf>
    <xf numFmtId="165" fontId="1" fillId="0" borderId="22" xfId="1" applyNumberFormat="1" applyFont="1" applyFill="1" applyBorder="1" applyAlignment="1" applyProtection="1">
      <alignment horizontal="right"/>
    </xf>
    <xf numFmtId="173" fontId="3" fillId="0" borderId="43" xfId="1" applyNumberFormat="1" applyFont="1" applyFill="1" applyBorder="1" applyAlignment="1" applyProtection="1">
      <alignment horizontal="right"/>
    </xf>
    <xf numFmtId="173" fontId="1" fillId="0" borderId="43" xfId="1" applyNumberFormat="1" applyFont="1" applyFill="1" applyBorder="1" applyAlignment="1" applyProtection="1">
      <alignment horizontal="right"/>
    </xf>
    <xf numFmtId="173" fontId="3" fillId="0" borderId="21" xfId="1" applyNumberFormat="1" applyFont="1" applyFill="1" applyBorder="1" applyAlignment="1" applyProtection="1">
      <alignment horizontal="right"/>
    </xf>
    <xf numFmtId="169" fontId="1" fillId="0" borderId="5" xfId="1" applyNumberFormat="1" applyFont="1" applyFill="1" applyBorder="1" applyAlignment="1">
      <alignment horizontal="right"/>
    </xf>
    <xf numFmtId="170" fontId="1" fillId="0" borderId="5" xfId="1" applyNumberFormat="1" applyFont="1" applyFill="1" applyBorder="1" applyAlignment="1">
      <alignment horizontal="right"/>
    </xf>
    <xf numFmtId="169" fontId="3" fillId="0" borderId="8" xfId="1" applyNumberFormat="1" applyFont="1" applyFill="1" applyBorder="1" applyAlignment="1">
      <alignment horizontal="right"/>
    </xf>
    <xf numFmtId="0" fontId="3" fillId="0" borderId="1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center" vertic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left"/>
    </xf>
    <xf numFmtId="0" fontId="3" fillId="0" borderId="22" xfId="1" applyFont="1" applyFill="1" applyBorder="1" applyAlignment="1">
      <alignment horizontal="center" wrapText="1"/>
    </xf>
    <xf numFmtId="0" fontId="3" fillId="0" borderId="15" xfId="1" applyFont="1" applyFill="1" applyBorder="1" applyAlignment="1">
      <alignment horizontal="center" wrapText="1"/>
    </xf>
    <xf numFmtId="0" fontId="7" fillId="0" borderId="21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0" fontId="8" fillId="0" borderId="3" xfId="1" applyFont="1" applyFill="1" applyBorder="1" applyAlignment="1">
      <alignment horizontal="left" vertical="top" wrapText="1"/>
    </xf>
    <xf numFmtId="0" fontId="8" fillId="0" borderId="4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0" fontId="8" fillId="0" borderId="8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/>
    </xf>
    <xf numFmtId="14" fontId="1" fillId="0" borderId="2" xfId="1" applyNumberFormat="1" applyFill="1" applyBorder="1" applyAlignment="1">
      <alignment horizontal="center"/>
    </xf>
    <xf numFmtId="14" fontId="1" fillId="0" borderId="3" xfId="1" applyNumberFormat="1" applyFill="1" applyBorder="1" applyAlignment="1">
      <alignment horizontal="center"/>
    </xf>
    <xf numFmtId="14" fontId="1" fillId="0" borderId="7" xfId="1" applyNumberFormat="1" applyFill="1" applyBorder="1" applyAlignment="1">
      <alignment horizontal="center"/>
    </xf>
    <xf numFmtId="14" fontId="1" fillId="0" borderId="8" xfId="1" applyNumberFormat="1" applyFill="1" applyBorder="1" applyAlignment="1">
      <alignment horizontal="center"/>
    </xf>
  </cellXfs>
  <cellStyles count="2">
    <cellStyle name="Normal" xfId="0" builtinId="0"/>
    <cellStyle name="Normal 10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70157" y="4579144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927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8.710937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261" t="s">
        <v>0</v>
      </c>
      <c r="H1" s="2"/>
    </row>
    <row r="2" spans="1:15" ht="15.75" x14ac:dyDescent="0.25">
      <c r="A2" s="261" t="s">
        <v>1</v>
      </c>
    </row>
    <row r="3" spans="1:15" ht="13.5" thickBot="1" x14ac:dyDescent="0.25"/>
    <row r="4" spans="1:15" x14ac:dyDescent="0.2">
      <c r="B4" s="352" t="s">
        <v>2</v>
      </c>
      <c r="C4" s="353"/>
      <c r="D4" s="3" t="s">
        <v>3</v>
      </c>
      <c r="E4" s="3"/>
      <c r="F4" s="3"/>
      <c r="G4" s="4"/>
      <c r="I4" s="354"/>
      <c r="J4" s="354"/>
    </row>
    <row r="5" spans="1:15" x14ac:dyDescent="0.2">
      <c r="B5" s="355" t="s">
        <v>4</v>
      </c>
      <c r="C5" s="356"/>
      <c r="D5" s="5" t="s">
        <v>5</v>
      </c>
      <c r="E5" s="5"/>
      <c r="F5" s="5"/>
      <c r="G5" s="6"/>
      <c r="I5" s="354"/>
      <c r="J5" s="354"/>
      <c r="L5" s="357"/>
      <c r="M5" s="357"/>
    </row>
    <row r="6" spans="1:15" x14ac:dyDescent="0.2">
      <c r="B6" s="355" t="s">
        <v>6</v>
      </c>
      <c r="C6" s="356"/>
      <c r="D6" s="262">
        <v>43794</v>
      </c>
      <c r="E6" s="5"/>
      <c r="F6" s="5"/>
      <c r="G6" s="6"/>
      <c r="I6" s="354"/>
      <c r="J6" s="354"/>
      <c r="L6" s="357"/>
      <c r="M6" s="357"/>
    </row>
    <row r="7" spans="1:15" x14ac:dyDescent="0.2">
      <c r="B7" s="355" t="s">
        <v>7</v>
      </c>
      <c r="C7" s="356"/>
      <c r="D7" s="262">
        <v>43769</v>
      </c>
      <c r="E7" s="7"/>
      <c r="F7" s="7"/>
      <c r="G7" s="8"/>
      <c r="I7" s="9"/>
      <c r="J7" s="9"/>
      <c r="L7" s="357"/>
      <c r="M7" s="357"/>
    </row>
    <row r="8" spans="1:15" x14ac:dyDescent="0.2">
      <c r="B8" s="355" t="s">
        <v>8</v>
      </c>
      <c r="C8" s="356"/>
      <c r="D8" s="5" t="s">
        <v>9</v>
      </c>
      <c r="E8" s="5"/>
      <c r="F8" s="5"/>
      <c r="G8" s="6"/>
      <c r="H8" s="2"/>
      <c r="I8" s="10"/>
      <c r="J8" s="9"/>
    </row>
    <row r="9" spans="1:15" x14ac:dyDescent="0.2">
      <c r="B9" s="355" t="s">
        <v>10</v>
      </c>
      <c r="C9" s="356"/>
      <c r="D9" s="5" t="s">
        <v>11</v>
      </c>
      <c r="E9" s="5"/>
      <c r="F9" s="5"/>
      <c r="G9" s="6"/>
      <c r="I9" s="9"/>
      <c r="J9" s="9"/>
    </row>
    <row r="10" spans="1:15" x14ac:dyDescent="0.2">
      <c r="B10" s="11" t="s">
        <v>12</v>
      </c>
      <c r="C10" s="12"/>
      <c r="D10" s="263" t="s">
        <v>13</v>
      </c>
      <c r="E10" s="13"/>
      <c r="F10" s="13"/>
      <c r="G10" s="14"/>
      <c r="I10" s="15"/>
      <c r="J10" s="15"/>
    </row>
    <row r="11" spans="1:15" ht="13.5" thickBot="1" x14ac:dyDescent="0.25">
      <c r="B11" s="360" t="s">
        <v>14</v>
      </c>
      <c r="C11" s="361"/>
      <c r="D11" s="264" t="s">
        <v>15</v>
      </c>
      <c r="E11" s="16"/>
      <c r="F11" s="16"/>
      <c r="G11" s="17"/>
    </row>
    <row r="12" spans="1:15" x14ac:dyDescent="0.2">
      <c r="B12" s="15"/>
      <c r="C12" s="15"/>
    </row>
    <row r="13" spans="1:15" ht="13.5" thickBot="1" x14ac:dyDescent="0.25">
      <c r="I13" s="18"/>
    </row>
    <row r="14" spans="1:15" ht="15.75" x14ac:dyDescent="0.25">
      <c r="A14" s="19" t="s">
        <v>16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ht="6.75" customHeight="1" x14ac:dyDescent="0.2">
      <c r="A15" s="2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4"/>
    </row>
    <row r="16" spans="1:15" x14ac:dyDescent="0.2">
      <c r="A16" s="25"/>
      <c r="B16" s="26" t="s">
        <v>17</v>
      </c>
      <c r="C16" s="26" t="s">
        <v>18</v>
      </c>
      <c r="D16" s="27" t="s">
        <v>19</v>
      </c>
      <c r="E16" s="26" t="s">
        <v>20</v>
      </c>
      <c r="F16" s="26" t="s">
        <v>21</v>
      </c>
      <c r="G16" s="26" t="s">
        <v>22</v>
      </c>
      <c r="H16" s="26" t="s">
        <v>23</v>
      </c>
      <c r="I16" s="26" t="s">
        <v>24</v>
      </c>
      <c r="J16" s="26" t="s">
        <v>25</v>
      </c>
      <c r="K16" s="26" t="s">
        <v>26</v>
      </c>
      <c r="L16" s="26" t="s">
        <v>27</v>
      </c>
      <c r="M16" s="26" t="s">
        <v>28</v>
      </c>
      <c r="N16" s="26" t="s">
        <v>29</v>
      </c>
      <c r="O16" s="28" t="s">
        <v>30</v>
      </c>
    </row>
    <row r="17" spans="1:17" x14ac:dyDescent="0.2">
      <c r="A17" s="23"/>
      <c r="B17" s="29" t="s">
        <v>31</v>
      </c>
      <c r="C17" s="32" t="s">
        <v>32</v>
      </c>
      <c r="D17" s="265">
        <v>2.3927500000000001E-2</v>
      </c>
      <c r="E17" s="265">
        <v>1.8227500000000001E-2</v>
      </c>
      <c r="F17" s="265">
        <v>5.7000000000000002E-3</v>
      </c>
      <c r="G17" s="29"/>
      <c r="H17" s="266">
        <v>551600000</v>
      </c>
      <c r="I17" s="266">
        <v>113063534.73</v>
      </c>
      <c r="J17" s="267">
        <v>232955.77</v>
      </c>
      <c r="K17" s="268">
        <v>2150174.34</v>
      </c>
      <c r="L17" s="267">
        <f>I17-K17</f>
        <v>110913360.39</v>
      </c>
      <c r="M17" s="269">
        <f>L17/L21</f>
        <v>0.87050023679231836</v>
      </c>
      <c r="N17" s="269" t="s">
        <v>33</v>
      </c>
      <c r="O17" s="270">
        <v>47175</v>
      </c>
      <c r="Q17" s="30"/>
    </row>
    <row r="18" spans="1:17" x14ac:dyDescent="0.2">
      <c r="A18" s="23"/>
      <c r="B18" s="32" t="s">
        <v>34</v>
      </c>
      <c r="C18" s="32" t="s">
        <v>35</v>
      </c>
      <c r="D18" s="31">
        <v>1.4999999999999999E-2</v>
      </c>
      <c r="E18" s="31"/>
      <c r="F18" s="31"/>
      <c r="G18" s="32"/>
      <c r="H18" s="34">
        <v>16500000</v>
      </c>
      <c r="I18" s="34">
        <v>16500000</v>
      </c>
      <c r="J18" s="35">
        <v>20624.18</v>
      </c>
      <c r="K18" s="33">
        <v>0</v>
      </c>
      <c r="L18" s="35">
        <f>I18-K18</f>
        <v>16500000</v>
      </c>
      <c r="M18" s="36">
        <f>L18/L21</f>
        <v>0.12949976320768161</v>
      </c>
      <c r="N18" s="36" t="s">
        <v>33</v>
      </c>
      <c r="O18" s="37">
        <v>48512</v>
      </c>
      <c r="Q18" s="30"/>
    </row>
    <row r="19" spans="1:17" x14ac:dyDescent="0.2">
      <c r="A19" s="23"/>
      <c r="B19" s="32"/>
      <c r="C19" s="32"/>
      <c r="D19" s="31"/>
      <c r="E19" s="31"/>
      <c r="F19" s="31"/>
      <c r="G19" s="32"/>
      <c r="H19" s="34"/>
      <c r="I19" s="34"/>
      <c r="J19" s="35"/>
      <c r="K19" s="33"/>
      <c r="L19" s="35"/>
      <c r="M19" s="36"/>
      <c r="N19" s="36"/>
      <c r="O19" s="37"/>
      <c r="Q19" s="30"/>
    </row>
    <row r="20" spans="1:17" x14ac:dyDescent="0.2">
      <c r="A20" s="38"/>
      <c r="B20" s="39"/>
      <c r="C20" s="39"/>
      <c r="D20" s="40"/>
      <c r="E20" s="39"/>
      <c r="F20" s="39"/>
      <c r="G20" s="39"/>
      <c r="H20" s="41"/>
      <c r="I20" s="42"/>
      <c r="J20" s="42"/>
      <c r="K20" s="43"/>
      <c r="L20" s="42"/>
      <c r="M20" s="44"/>
      <c r="N20" s="44"/>
      <c r="O20" s="45"/>
    </row>
    <row r="21" spans="1:17" x14ac:dyDescent="0.2">
      <c r="A21" s="38"/>
      <c r="B21" s="46" t="s">
        <v>36</v>
      </c>
      <c r="C21" s="47"/>
      <c r="D21" s="48"/>
      <c r="E21" s="39"/>
      <c r="F21" s="39"/>
      <c r="G21" s="39"/>
      <c r="H21" s="49">
        <f>SUM(H17:H20)</f>
        <v>568100000</v>
      </c>
      <c r="I21" s="49">
        <f>SUM(I17:I20)</f>
        <v>129563534.73</v>
      </c>
      <c r="J21" s="49">
        <f>SUM(J17:J19)</f>
        <v>253579.94999999998</v>
      </c>
      <c r="K21" s="49">
        <f>SUM(K17:K19)</f>
        <v>2150174.34</v>
      </c>
      <c r="L21" s="49">
        <f>SUM(L17:L19)</f>
        <v>127413360.39</v>
      </c>
      <c r="M21" s="50">
        <f>SUM(M17:M19)</f>
        <v>1</v>
      </c>
      <c r="N21" s="51"/>
      <c r="O21" s="52"/>
    </row>
    <row r="22" spans="1:17" s="57" customFormat="1" ht="11.25" x14ac:dyDescent="0.2">
      <c r="A22" s="53" t="s">
        <v>37</v>
      </c>
      <c r="B22" s="54"/>
      <c r="C22" s="54"/>
      <c r="D22" s="54"/>
      <c r="E22" s="54"/>
      <c r="F22" s="54"/>
      <c r="G22" s="54"/>
      <c r="H22" s="54"/>
      <c r="I22" s="54"/>
      <c r="J22" s="54"/>
      <c r="K22" s="55"/>
      <c r="L22" s="55"/>
      <c r="M22" s="55"/>
      <c r="N22" s="55"/>
      <c r="O22" s="56"/>
    </row>
    <row r="23" spans="1:17" s="57" customFormat="1" ht="13.5" thickBot="1" x14ac:dyDescent="0.2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60"/>
      <c r="M23" s="60"/>
      <c r="N23" s="60"/>
      <c r="O23" s="61"/>
    </row>
    <row r="24" spans="1:17" ht="13.5" thickBot="1" x14ac:dyDescent="0.25"/>
    <row r="25" spans="1:17" ht="15.75" x14ac:dyDescent="0.25">
      <c r="A25" s="19" t="s">
        <v>38</v>
      </c>
      <c r="B25" s="20"/>
      <c r="C25" s="21"/>
      <c r="D25" s="21"/>
      <c r="E25" s="21"/>
      <c r="F25" s="21"/>
      <c r="G25" s="21"/>
      <c r="H25" s="22"/>
      <c r="J25" s="19" t="s">
        <v>39</v>
      </c>
      <c r="K25" s="21"/>
      <c r="L25" s="21"/>
      <c r="M25" s="21"/>
      <c r="N25" s="21"/>
      <c r="O25" s="22"/>
    </row>
    <row r="26" spans="1:17" x14ac:dyDescent="0.2">
      <c r="A26" s="23"/>
      <c r="B26" s="15"/>
      <c r="C26" s="15"/>
      <c r="D26" s="15"/>
      <c r="E26" s="15"/>
      <c r="F26" s="15"/>
      <c r="G26" s="15"/>
      <c r="H26" s="24"/>
      <c r="J26" s="23"/>
      <c r="K26" s="15"/>
      <c r="L26" s="15"/>
      <c r="M26" s="15"/>
      <c r="N26" s="15"/>
      <c r="O26" s="24"/>
    </row>
    <row r="27" spans="1:17" s="65" customFormat="1" x14ac:dyDescent="0.2">
      <c r="A27" s="62"/>
      <c r="B27" s="63"/>
      <c r="C27" s="63"/>
      <c r="D27" s="63"/>
      <c r="E27" s="63"/>
      <c r="F27" s="63" t="s">
        <v>40</v>
      </c>
      <c r="G27" s="63" t="s">
        <v>41</v>
      </c>
      <c r="H27" s="64" t="s">
        <v>42</v>
      </c>
      <c r="I27" s="1"/>
      <c r="J27" s="66"/>
      <c r="K27" s="78"/>
      <c r="L27" s="271" t="s">
        <v>43</v>
      </c>
      <c r="M27" s="362" t="s">
        <v>44</v>
      </c>
      <c r="N27" s="362"/>
      <c r="O27" s="363"/>
    </row>
    <row r="28" spans="1:17" x14ac:dyDescent="0.2">
      <c r="A28" s="66"/>
      <c r="B28" s="67" t="s">
        <v>45</v>
      </c>
      <c r="C28" s="67"/>
      <c r="D28" s="67"/>
      <c r="E28" s="67"/>
      <c r="F28" s="272">
        <v>133354252.91</v>
      </c>
      <c r="G28" s="139">
        <f>+H28-F28</f>
        <v>-2138862.5600000024</v>
      </c>
      <c r="H28" s="140">
        <v>131215390.34999999</v>
      </c>
      <c r="I28" s="18"/>
      <c r="J28" s="38"/>
      <c r="K28" s="99"/>
      <c r="L28" s="273"/>
      <c r="M28" s="364" t="s">
        <v>46</v>
      </c>
      <c r="N28" s="364"/>
      <c r="O28" s="365"/>
    </row>
    <row r="29" spans="1:17" x14ac:dyDescent="0.2">
      <c r="A29" s="23"/>
      <c r="B29" s="15" t="s">
        <v>47</v>
      </c>
      <c r="C29" s="15"/>
      <c r="D29" s="15"/>
      <c r="E29" s="15"/>
      <c r="F29" s="112">
        <v>1357968.81</v>
      </c>
      <c r="G29" s="141">
        <f>+H29-F29</f>
        <v>-11311.780000000028</v>
      </c>
      <c r="H29" s="142">
        <v>1346657.03</v>
      </c>
      <c r="I29" s="18"/>
      <c r="J29" s="274" t="s">
        <v>48</v>
      </c>
      <c r="K29" s="80"/>
      <c r="L29" s="275">
        <v>4.7000000000000002E-3</v>
      </c>
      <c r="M29" s="276"/>
      <c r="N29" s="277">
        <v>-28.99</v>
      </c>
      <c r="O29" s="278"/>
    </row>
    <row r="30" spans="1:17" x14ac:dyDescent="0.2">
      <c r="A30" s="23"/>
      <c r="B30" s="68" t="s">
        <v>49</v>
      </c>
      <c r="C30" s="68"/>
      <c r="D30" s="68"/>
      <c r="E30" s="68"/>
      <c r="F30" s="279">
        <f>SUM(F28:F29)</f>
        <v>134712221.72</v>
      </c>
      <c r="G30" s="280">
        <f>SUM(G28:G29)</f>
        <v>-2150174.3400000026</v>
      </c>
      <c r="H30" s="281">
        <f>H28+H29</f>
        <v>132562047.38</v>
      </c>
      <c r="I30" s="18"/>
      <c r="J30" s="274" t="s">
        <v>50</v>
      </c>
      <c r="K30" s="80"/>
      <c r="L30" s="275">
        <v>2.9999999999999997E-4</v>
      </c>
      <c r="M30" s="282"/>
      <c r="N30" s="283">
        <v>-0.5</v>
      </c>
      <c r="O30" s="284"/>
    </row>
    <row r="31" spans="1:17" x14ac:dyDescent="0.2">
      <c r="A31" s="23"/>
      <c r="B31" s="15"/>
      <c r="C31" s="15"/>
      <c r="D31" s="15"/>
      <c r="E31" s="15"/>
      <c r="F31" s="112"/>
      <c r="G31" s="285"/>
      <c r="H31" s="142"/>
      <c r="I31" s="18"/>
      <c r="J31" s="274" t="s">
        <v>51</v>
      </c>
      <c r="K31" s="80"/>
      <c r="L31" s="275">
        <v>9.2399999999999996E-2</v>
      </c>
      <c r="M31" s="282"/>
      <c r="N31" s="283">
        <v>-18.46</v>
      </c>
      <c r="O31" s="284"/>
    </row>
    <row r="32" spans="1:17" x14ac:dyDescent="0.2">
      <c r="A32" s="23"/>
      <c r="B32" s="15"/>
      <c r="C32" s="15"/>
      <c r="D32" s="15"/>
      <c r="E32" s="15"/>
      <c r="F32" s="112"/>
      <c r="G32" s="285"/>
      <c r="H32" s="142"/>
      <c r="I32" s="18"/>
      <c r="J32" s="274" t="s">
        <v>52</v>
      </c>
      <c r="K32" s="80"/>
      <c r="L32" s="275">
        <v>0.1216</v>
      </c>
      <c r="M32" s="286"/>
      <c r="N32" s="287">
        <v>-2.46</v>
      </c>
      <c r="O32" s="288"/>
    </row>
    <row r="33" spans="1:15" ht="15.75" customHeight="1" x14ac:dyDescent="0.2">
      <c r="A33" s="23"/>
      <c r="B33" s="15"/>
      <c r="C33" s="15"/>
      <c r="D33" s="15"/>
      <c r="E33" s="15"/>
      <c r="F33" s="289"/>
      <c r="G33" s="172"/>
      <c r="H33" s="290"/>
      <c r="I33" s="18"/>
      <c r="J33" s="291"/>
      <c r="K33" s="152"/>
      <c r="L33" s="292"/>
      <c r="M33" s="293"/>
      <c r="N33" s="294" t="s">
        <v>53</v>
      </c>
      <c r="O33" s="295"/>
    </row>
    <row r="34" spans="1:15" x14ac:dyDescent="0.2">
      <c r="A34" s="23"/>
      <c r="B34" s="15" t="s">
        <v>54</v>
      </c>
      <c r="C34" s="15"/>
      <c r="D34" s="15"/>
      <c r="E34" s="15"/>
      <c r="F34" s="112">
        <v>5.94</v>
      </c>
      <c r="G34" s="141">
        <f t="shared" ref="G34:G39" si="0">H34-F34</f>
        <v>0</v>
      </c>
      <c r="H34" s="142">
        <v>5.94</v>
      </c>
      <c r="I34" s="18"/>
      <c r="J34" s="274" t="s">
        <v>55</v>
      </c>
      <c r="K34" s="80"/>
      <c r="L34" s="275">
        <f>77.59%-0.01%</f>
        <v>0.77580000000000005</v>
      </c>
      <c r="M34" s="276"/>
      <c r="N34" s="277">
        <v>136.58000000000001</v>
      </c>
      <c r="O34" s="278"/>
    </row>
    <row r="35" spans="1:15" x14ac:dyDescent="0.2">
      <c r="A35" s="23"/>
      <c r="B35" s="15" t="s">
        <v>56</v>
      </c>
      <c r="C35" s="15"/>
      <c r="D35" s="15"/>
      <c r="E35" s="15"/>
      <c r="F35" s="112">
        <v>142.87</v>
      </c>
      <c r="G35" s="141">
        <f t="shared" si="0"/>
        <v>0.51999999999998181</v>
      </c>
      <c r="H35" s="142">
        <v>143.38999999999999</v>
      </c>
      <c r="I35" s="18"/>
      <c r="J35" s="274" t="s">
        <v>57</v>
      </c>
      <c r="K35" s="80"/>
      <c r="L35" s="275">
        <v>4.7000000000000002E-3</v>
      </c>
      <c r="M35" s="282"/>
      <c r="N35" s="283">
        <v>153.87</v>
      </c>
      <c r="O35" s="284"/>
    </row>
    <row r="36" spans="1:15" ht="12.75" customHeight="1" x14ac:dyDescent="0.2">
      <c r="A36" s="23"/>
      <c r="B36" s="15" t="s">
        <v>58</v>
      </c>
      <c r="C36" s="15"/>
      <c r="D36" s="15"/>
      <c r="E36" s="15"/>
      <c r="F36" s="111">
        <v>37739</v>
      </c>
      <c r="G36" s="296">
        <f t="shared" si="0"/>
        <v>-791</v>
      </c>
      <c r="H36" s="297">
        <v>36948</v>
      </c>
      <c r="I36" s="18"/>
      <c r="J36" s="274" t="s">
        <v>59</v>
      </c>
      <c r="K36" s="80"/>
      <c r="L36" s="275">
        <v>5.0000000000000001E-4</v>
      </c>
      <c r="M36" s="282"/>
      <c r="N36" s="283">
        <v>98.07</v>
      </c>
      <c r="O36" s="284"/>
    </row>
    <row r="37" spans="1:15" ht="13.5" thickBot="1" x14ac:dyDescent="0.25">
      <c r="A37" s="23"/>
      <c r="B37" s="15" t="s">
        <v>60</v>
      </c>
      <c r="C37" s="15"/>
      <c r="D37" s="15"/>
      <c r="E37" s="15"/>
      <c r="F37" s="111">
        <v>16207</v>
      </c>
      <c r="G37" s="296">
        <f t="shared" si="0"/>
        <v>-359</v>
      </c>
      <c r="H37" s="297">
        <v>15848</v>
      </c>
      <c r="I37" s="18"/>
      <c r="J37" s="185" t="s">
        <v>61</v>
      </c>
      <c r="K37" s="80"/>
      <c r="L37" s="298"/>
      <c r="M37" s="299"/>
      <c r="N37" s="300">
        <v>104.61</v>
      </c>
      <c r="O37" s="301"/>
    </row>
    <row r="38" spans="1:15" ht="13.5" thickBot="1" x14ac:dyDescent="0.25">
      <c r="A38" s="23"/>
      <c r="B38" s="15" t="s">
        <v>62</v>
      </c>
      <c r="C38" s="15"/>
      <c r="D38" s="15"/>
      <c r="E38" s="15"/>
      <c r="F38" s="302">
        <v>3569.58</v>
      </c>
      <c r="G38" s="141">
        <f t="shared" si="0"/>
        <v>18.220000000000255</v>
      </c>
      <c r="H38" s="303">
        <v>3587.8</v>
      </c>
      <c r="I38" s="18"/>
      <c r="J38" s="304"/>
      <c r="K38" s="305"/>
      <c r="L38" s="306"/>
      <c r="M38" s="307"/>
      <c r="N38" s="307"/>
      <c r="O38" s="308"/>
    </row>
    <row r="39" spans="1:15" x14ac:dyDescent="0.2">
      <c r="A39" s="38"/>
      <c r="B39" s="69" t="s">
        <v>63</v>
      </c>
      <c r="C39" s="69"/>
      <c r="D39" s="69"/>
      <c r="E39" s="69"/>
      <c r="F39" s="309">
        <v>8311.98</v>
      </c>
      <c r="G39" s="141">
        <f t="shared" si="0"/>
        <v>52.610000000000582</v>
      </c>
      <c r="H39" s="310">
        <v>8364.59</v>
      </c>
      <c r="I39" s="18"/>
      <c r="J39" s="366" t="s">
        <v>64</v>
      </c>
      <c r="K39" s="367"/>
      <c r="L39" s="367"/>
      <c r="M39" s="367"/>
      <c r="N39" s="367"/>
      <c r="O39" s="368"/>
    </row>
    <row r="40" spans="1:15" s="57" customFormat="1" x14ac:dyDescent="0.2">
      <c r="A40" s="53"/>
      <c r="B40" s="54"/>
      <c r="C40" s="54"/>
      <c r="D40" s="54"/>
      <c r="E40" s="54"/>
      <c r="F40" s="54"/>
      <c r="G40" s="54"/>
      <c r="H40" s="56"/>
      <c r="I40" s="18"/>
      <c r="J40" s="369"/>
      <c r="K40" s="370"/>
      <c r="L40" s="370"/>
      <c r="M40" s="370"/>
      <c r="N40" s="370"/>
      <c r="O40" s="371"/>
    </row>
    <row r="41" spans="1:15" s="57" customFormat="1" ht="13.5" thickBot="1" x14ac:dyDescent="0.25">
      <c r="A41" s="58"/>
      <c r="B41" s="59"/>
      <c r="C41" s="59"/>
      <c r="D41" s="59"/>
      <c r="E41" s="59"/>
      <c r="F41" s="59"/>
      <c r="G41" s="59"/>
      <c r="H41" s="61"/>
      <c r="I41" s="18"/>
      <c r="J41" s="372"/>
      <c r="K41" s="373"/>
      <c r="L41" s="373"/>
      <c r="M41" s="373"/>
      <c r="N41" s="373"/>
      <c r="O41" s="374"/>
    </row>
    <row r="42" spans="1:15" ht="13.5" thickBot="1" x14ac:dyDescent="0.25">
      <c r="I42" s="18"/>
      <c r="L42" s="70"/>
    </row>
    <row r="43" spans="1:15" ht="15.75" x14ac:dyDescent="0.25">
      <c r="A43" s="19" t="s">
        <v>65</v>
      </c>
      <c r="B43" s="21"/>
      <c r="C43" s="21"/>
      <c r="D43" s="21"/>
      <c r="E43" s="21"/>
      <c r="F43" s="21"/>
      <c r="G43" s="21"/>
      <c r="H43" s="22"/>
      <c r="I43" s="18"/>
      <c r="J43" s="71"/>
      <c r="K43" s="72"/>
      <c r="L43" s="73"/>
    </row>
    <row r="44" spans="1:15" x14ac:dyDescent="0.2">
      <c r="A44" s="23"/>
      <c r="B44" s="15"/>
      <c r="C44" s="15"/>
      <c r="D44" s="15"/>
      <c r="E44" s="15"/>
      <c r="F44" s="15"/>
      <c r="G44" s="15"/>
      <c r="H44" s="24"/>
      <c r="I44" s="18"/>
      <c r="J44" s="15"/>
      <c r="L44" s="74"/>
    </row>
    <row r="45" spans="1:15" x14ac:dyDescent="0.2">
      <c r="A45" s="62"/>
      <c r="B45" s="63"/>
      <c r="C45" s="63"/>
      <c r="D45" s="63"/>
      <c r="E45" s="63"/>
      <c r="F45" s="75" t="s">
        <v>66</v>
      </c>
      <c r="G45" s="26" t="s">
        <v>41</v>
      </c>
      <c r="H45" s="76" t="s">
        <v>42</v>
      </c>
      <c r="I45" s="18"/>
      <c r="J45" s="77"/>
      <c r="L45" s="74"/>
    </row>
    <row r="46" spans="1:15" x14ac:dyDescent="0.2">
      <c r="A46" s="23"/>
      <c r="B46" s="15" t="s">
        <v>67</v>
      </c>
      <c r="C46" s="15"/>
      <c r="D46" s="15"/>
      <c r="E46" s="78"/>
      <c r="F46" s="267">
        <v>851313.01</v>
      </c>
      <c r="G46" s="141">
        <f>+H46-F46</f>
        <v>0</v>
      </c>
      <c r="H46" s="189">
        <v>851313.01</v>
      </c>
      <c r="I46" s="18"/>
      <c r="J46" s="79"/>
      <c r="L46" s="74"/>
    </row>
    <row r="47" spans="1:15" x14ac:dyDescent="0.2">
      <c r="A47" s="23"/>
      <c r="B47" s="15" t="s">
        <v>68</v>
      </c>
      <c r="C47" s="15"/>
      <c r="D47" s="15"/>
      <c r="E47" s="80"/>
      <c r="F47" s="35">
        <v>851313.01</v>
      </c>
      <c r="G47" s="141">
        <f>+H47-F47</f>
        <v>0</v>
      </c>
      <c r="H47" s="189">
        <v>851313.01</v>
      </c>
      <c r="I47" s="18"/>
      <c r="J47" s="81"/>
    </row>
    <row r="48" spans="1:15" x14ac:dyDescent="0.2">
      <c r="A48" s="23"/>
      <c r="B48" s="15" t="s">
        <v>69</v>
      </c>
      <c r="C48" s="15"/>
      <c r="D48" s="15"/>
      <c r="E48" s="80"/>
      <c r="F48" s="35">
        <v>0</v>
      </c>
      <c r="G48" s="141"/>
      <c r="H48" s="189">
        <v>0</v>
      </c>
      <c r="I48" s="18"/>
      <c r="J48" s="82"/>
      <c r="L48" s="83"/>
    </row>
    <row r="49" spans="1:14" x14ac:dyDescent="0.2">
      <c r="A49" s="23"/>
      <c r="B49" s="15" t="s">
        <v>70</v>
      </c>
      <c r="C49" s="15"/>
      <c r="D49" s="15"/>
      <c r="E49" s="80"/>
      <c r="F49" s="35">
        <v>0</v>
      </c>
      <c r="G49" s="141"/>
      <c r="H49" s="189">
        <v>0</v>
      </c>
      <c r="I49" s="18"/>
      <c r="J49" s="81"/>
      <c r="L49" s="83"/>
    </row>
    <row r="50" spans="1:14" x14ac:dyDescent="0.2">
      <c r="A50" s="23"/>
      <c r="B50" s="15" t="s">
        <v>71</v>
      </c>
      <c r="C50" s="15"/>
      <c r="D50" s="15"/>
      <c r="E50" s="80"/>
      <c r="F50" s="35">
        <v>2809956.6</v>
      </c>
      <c r="G50" s="141">
        <f>+H50-F50</f>
        <v>-77406.800000000279</v>
      </c>
      <c r="H50" s="189">
        <v>2732549.8</v>
      </c>
      <c r="I50" s="18"/>
      <c r="J50" s="79"/>
      <c r="L50" s="15"/>
    </row>
    <row r="51" spans="1:14" x14ac:dyDescent="0.2">
      <c r="A51" s="23"/>
      <c r="B51" s="15" t="s">
        <v>72</v>
      </c>
      <c r="C51" s="15"/>
      <c r="D51" s="15"/>
      <c r="E51" s="15"/>
      <c r="F51" s="311">
        <v>0</v>
      </c>
      <c r="G51" s="112"/>
      <c r="H51" s="189">
        <v>0</v>
      </c>
      <c r="I51" s="18"/>
      <c r="J51" s="79"/>
      <c r="K51" s="83"/>
      <c r="L51" s="79"/>
      <c r="M51" s="84"/>
    </row>
    <row r="52" spans="1:14" x14ac:dyDescent="0.2">
      <c r="A52" s="23"/>
      <c r="B52" s="15" t="s">
        <v>73</v>
      </c>
      <c r="C52" s="15"/>
      <c r="D52" s="15"/>
      <c r="E52" s="15"/>
      <c r="F52" s="311"/>
      <c r="G52" s="112"/>
      <c r="H52" s="189"/>
      <c r="I52" s="18"/>
      <c r="J52" s="15"/>
      <c r="L52" s="15"/>
    </row>
    <row r="53" spans="1:14" x14ac:dyDescent="0.2">
      <c r="A53" s="23"/>
      <c r="B53" s="68" t="s">
        <v>74</v>
      </c>
      <c r="C53" s="15"/>
      <c r="D53" s="15"/>
      <c r="E53" s="15"/>
      <c r="F53" s="312">
        <v>3661269.61</v>
      </c>
      <c r="G53" s="279">
        <f>+H53-F53</f>
        <v>-77406.800000000279</v>
      </c>
      <c r="H53" s="313">
        <f>H47+H48+H50+H51</f>
        <v>3583862.8099999996</v>
      </c>
      <c r="I53" s="18"/>
      <c r="J53" s="79"/>
      <c r="K53" s="85"/>
      <c r="L53" s="79"/>
    </row>
    <row r="54" spans="1:14" x14ac:dyDescent="0.2">
      <c r="A54" s="23"/>
      <c r="B54" s="15"/>
      <c r="C54" s="15"/>
      <c r="D54" s="15"/>
      <c r="E54" s="15"/>
      <c r="F54" s="86"/>
      <c r="G54" s="87"/>
      <c r="H54" s="24"/>
      <c r="I54" s="18"/>
      <c r="J54" s="15"/>
      <c r="L54" s="15"/>
    </row>
    <row r="55" spans="1:14" x14ac:dyDescent="0.2">
      <c r="A55" s="53"/>
      <c r="B55" s="55"/>
      <c r="C55" s="55"/>
      <c r="D55" s="55"/>
      <c r="E55" s="55"/>
      <c r="F55" s="88"/>
      <c r="G55" s="89"/>
      <c r="H55" s="90"/>
      <c r="I55" s="18"/>
      <c r="J55" s="15"/>
    </row>
    <row r="56" spans="1:14" x14ac:dyDescent="0.2">
      <c r="A56" s="53"/>
      <c r="B56" s="55"/>
      <c r="C56" s="55"/>
      <c r="D56" s="55"/>
      <c r="E56" s="55"/>
      <c r="F56" s="88"/>
      <c r="G56" s="89"/>
      <c r="H56" s="90"/>
      <c r="I56" s="18"/>
      <c r="J56" s="15"/>
      <c r="L56" s="18"/>
      <c r="M56" s="18"/>
    </row>
    <row r="57" spans="1:14" ht="13.5" thickBot="1" x14ac:dyDescent="0.25">
      <c r="A57" s="91"/>
      <c r="B57" s="60"/>
      <c r="C57" s="60"/>
      <c r="D57" s="60"/>
      <c r="E57" s="60"/>
      <c r="F57" s="92"/>
      <c r="G57" s="93"/>
      <c r="H57" s="94"/>
      <c r="I57" s="18"/>
    </row>
    <row r="58" spans="1:14" x14ac:dyDescent="0.2">
      <c r="I58" s="18"/>
    </row>
    <row r="59" spans="1:14" ht="13.5" thickBot="1" x14ac:dyDescent="0.25">
      <c r="F59" s="60"/>
      <c r="G59" s="60"/>
      <c r="I59" s="18"/>
    </row>
    <row r="60" spans="1:14" ht="16.5" thickBot="1" x14ac:dyDescent="0.3">
      <c r="A60" s="19" t="s">
        <v>75</v>
      </c>
      <c r="B60" s="21"/>
      <c r="C60" s="21"/>
      <c r="D60" s="21"/>
      <c r="E60" s="21"/>
      <c r="F60" s="15"/>
      <c r="G60" s="15"/>
      <c r="H60" s="22"/>
      <c r="I60" s="18"/>
      <c r="J60" s="314" t="s">
        <v>76</v>
      </c>
      <c r="K60" s="315"/>
      <c r="N60" s="84"/>
    </row>
    <row r="61" spans="1:14" ht="6.75" customHeight="1" thickBot="1" x14ac:dyDescent="0.25">
      <c r="A61" s="23"/>
      <c r="B61" s="15"/>
      <c r="C61" s="15"/>
      <c r="D61" s="15"/>
      <c r="E61" s="15"/>
      <c r="F61" s="15"/>
      <c r="G61" s="15"/>
      <c r="H61" s="24"/>
      <c r="I61" s="18"/>
      <c r="J61" s="23"/>
      <c r="K61" s="24"/>
    </row>
    <row r="62" spans="1:14" s="65" customFormat="1" x14ac:dyDescent="0.2">
      <c r="A62" s="62"/>
      <c r="B62" s="63"/>
      <c r="C62" s="63"/>
      <c r="D62" s="63"/>
      <c r="E62" s="63"/>
      <c r="F62" s="75" t="s">
        <v>66</v>
      </c>
      <c r="G62" s="26" t="s">
        <v>41</v>
      </c>
      <c r="H62" s="76" t="s">
        <v>42</v>
      </c>
      <c r="I62" s="18"/>
      <c r="J62" s="179"/>
      <c r="K62" s="163"/>
    </row>
    <row r="63" spans="1:14" x14ac:dyDescent="0.2">
      <c r="A63" s="66"/>
      <c r="B63" s="95" t="s">
        <v>77</v>
      </c>
      <c r="C63" s="67"/>
      <c r="D63" s="67"/>
      <c r="E63" s="67"/>
      <c r="F63" s="96"/>
      <c r="G63" s="78"/>
      <c r="H63" s="97"/>
      <c r="I63" s="18"/>
      <c r="J63" s="23" t="s">
        <v>78</v>
      </c>
      <c r="K63" s="316">
        <v>9.0899999999999995E-2</v>
      </c>
    </row>
    <row r="64" spans="1:14" ht="15" thickBot="1" x14ac:dyDescent="0.25">
      <c r="A64" s="23"/>
      <c r="B64" s="15" t="s">
        <v>79</v>
      </c>
      <c r="C64" s="15"/>
      <c r="D64" s="15"/>
      <c r="E64" s="80"/>
      <c r="F64" s="35">
        <v>138633048.33000001</v>
      </c>
      <c r="G64" s="33">
        <f>-F64+H64</f>
        <v>-2111788.5400000215</v>
      </c>
      <c r="H64" s="189">
        <v>136521259.78999999</v>
      </c>
      <c r="I64" s="18"/>
      <c r="J64" s="91"/>
      <c r="K64" s="94"/>
    </row>
    <row r="65" spans="1:16" x14ac:dyDescent="0.2">
      <c r="A65" s="23"/>
      <c r="B65" s="15" t="s">
        <v>80</v>
      </c>
      <c r="C65" s="15"/>
      <c r="D65" s="15"/>
      <c r="E65" s="80"/>
      <c r="F65" s="35">
        <v>0</v>
      </c>
      <c r="G65" s="33"/>
      <c r="H65" s="189">
        <f>H48</f>
        <v>0</v>
      </c>
      <c r="I65" s="18"/>
      <c r="J65" s="55"/>
      <c r="K65" s="15"/>
    </row>
    <row r="66" spans="1:16" x14ac:dyDescent="0.2">
      <c r="A66" s="23"/>
      <c r="B66" s="15" t="s">
        <v>81</v>
      </c>
      <c r="C66" s="15"/>
      <c r="D66" s="15"/>
      <c r="E66" s="80"/>
      <c r="F66" s="35">
        <v>851313.01</v>
      </c>
      <c r="G66" s="33">
        <f>(-F66+H66)</f>
        <v>0</v>
      </c>
      <c r="H66" s="189">
        <f>H46+G47</f>
        <v>851313.01</v>
      </c>
      <c r="I66" s="18"/>
      <c r="J66" s="15"/>
      <c r="K66" s="15"/>
    </row>
    <row r="67" spans="1:16" x14ac:dyDescent="0.2">
      <c r="A67" s="23"/>
      <c r="B67" s="15" t="s">
        <v>72</v>
      </c>
      <c r="C67" s="15"/>
      <c r="D67" s="15"/>
      <c r="E67" s="80"/>
      <c r="F67" s="42">
        <v>0</v>
      </c>
      <c r="G67" s="43"/>
      <c r="H67" s="192">
        <v>0</v>
      </c>
      <c r="I67" s="18"/>
    </row>
    <row r="68" spans="1:16" ht="13.5" thickBot="1" x14ac:dyDescent="0.25">
      <c r="A68" s="23"/>
      <c r="B68" s="68" t="s">
        <v>82</v>
      </c>
      <c r="C68" s="15"/>
      <c r="D68" s="15"/>
      <c r="E68" s="80"/>
      <c r="F68" s="317">
        <v>139484361.34</v>
      </c>
      <c r="G68" s="318">
        <f>SUM(G64:G67)</f>
        <v>-2111788.5400000215</v>
      </c>
      <c r="H68" s="313">
        <f>SUM(H64:H67)</f>
        <v>137372572.79999998</v>
      </c>
      <c r="I68" s="18"/>
      <c r="J68" s="18"/>
    </row>
    <row r="69" spans="1:16" ht="15.75" x14ac:dyDescent="0.25">
      <c r="A69" s="23"/>
      <c r="B69" s="15"/>
      <c r="C69" s="15"/>
      <c r="D69" s="15"/>
      <c r="E69" s="80"/>
      <c r="F69" s="317"/>
      <c r="G69" s="33"/>
      <c r="H69" s="313"/>
      <c r="I69" s="18"/>
      <c r="J69" s="19" t="s">
        <v>83</v>
      </c>
      <c r="K69" s="21"/>
      <c r="L69" s="21"/>
      <c r="M69" s="21"/>
      <c r="N69" s="21"/>
      <c r="O69" s="22"/>
    </row>
    <row r="70" spans="1:16" ht="6.75" customHeight="1" x14ac:dyDescent="0.2">
      <c r="A70" s="23"/>
      <c r="B70" s="68"/>
      <c r="C70" s="15"/>
      <c r="D70" s="15"/>
      <c r="E70" s="80"/>
      <c r="F70" s="35"/>
      <c r="G70" s="33"/>
      <c r="H70" s="189"/>
      <c r="I70" s="18"/>
      <c r="J70" s="23"/>
      <c r="K70" s="15"/>
      <c r="L70" s="15"/>
      <c r="M70" s="15"/>
      <c r="N70" s="15"/>
      <c r="O70" s="24"/>
    </row>
    <row r="71" spans="1:16" x14ac:dyDescent="0.2">
      <c r="A71" s="23"/>
      <c r="B71" s="68" t="s">
        <v>84</v>
      </c>
      <c r="C71" s="15"/>
      <c r="D71" s="15"/>
      <c r="E71" s="80"/>
      <c r="F71" s="35"/>
      <c r="G71" s="33"/>
      <c r="H71" s="189"/>
      <c r="I71" s="18"/>
      <c r="J71" s="25"/>
      <c r="K71" s="149"/>
      <c r="L71" s="26" t="s">
        <v>85</v>
      </c>
      <c r="M71" s="26" t="s">
        <v>86</v>
      </c>
      <c r="N71" s="26" t="s">
        <v>87</v>
      </c>
      <c r="O71" s="76" t="s">
        <v>88</v>
      </c>
    </row>
    <row r="72" spans="1:16" x14ac:dyDescent="0.2">
      <c r="A72" s="23"/>
      <c r="B72" s="15" t="s">
        <v>89</v>
      </c>
      <c r="C72" s="15"/>
      <c r="D72" s="15"/>
      <c r="E72" s="80"/>
      <c r="F72" s="35">
        <v>113063534.73</v>
      </c>
      <c r="G72" s="33">
        <f>-K17</f>
        <v>-2150174.34</v>
      </c>
      <c r="H72" s="189">
        <f>L17</f>
        <v>110913360.39</v>
      </c>
      <c r="I72" s="18"/>
      <c r="J72" s="23" t="s">
        <v>90</v>
      </c>
      <c r="K72" s="15"/>
      <c r="L72" s="319">
        <v>132562047.38</v>
      </c>
      <c r="M72" s="113">
        <v>1</v>
      </c>
      <c r="N72" s="320">
        <v>36948</v>
      </c>
      <c r="O72" s="321">
        <v>627105.78</v>
      </c>
    </row>
    <row r="73" spans="1:16" x14ac:dyDescent="0.2">
      <c r="A73" s="23"/>
      <c r="B73" s="15" t="s">
        <v>91</v>
      </c>
      <c r="C73" s="15"/>
      <c r="D73" s="15"/>
      <c r="E73" s="80"/>
      <c r="F73" s="42">
        <v>16500000</v>
      </c>
      <c r="G73" s="43">
        <f>-F73+H73</f>
        <v>0</v>
      </c>
      <c r="H73" s="192">
        <f>L18</f>
        <v>16500000</v>
      </c>
      <c r="I73" s="18"/>
      <c r="J73" s="23" t="s">
        <v>92</v>
      </c>
      <c r="K73" s="15"/>
      <c r="L73" s="319">
        <v>0</v>
      </c>
      <c r="M73" s="113">
        <v>0</v>
      </c>
      <c r="N73" s="320">
        <v>0</v>
      </c>
      <c r="O73" s="321">
        <v>0</v>
      </c>
    </row>
    <row r="74" spans="1:16" x14ac:dyDescent="0.2">
      <c r="A74" s="23"/>
      <c r="B74" s="68" t="s">
        <v>93</v>
      </c>
      <c r="C74" s="15"/>
      <c r="D74" s="15"/>
      <c r="E74" s="80"/>
      <c r="F74" s="317">
        <v>129563534.73</v>
      </c>
      <c r="G74" s="318">
        <f>SUM(G72:G73)</f>
        <v>-2150174.34</v>
      </c>
      <c r="H74" s="313">
        <f>SUM(H72:H73)</f>
        <v>127413360.39</v>
      </c>
      <c r="I74" s="18"/>
      <c r="J74" s="23" t="s">
        <v>94</v>
      </c>
      <c r="K74" s="15"/>
      <c r="L74" s="319">
        <v>0</v>
      </c>
      <c r="M74" s="113">
        <v>0</v>
      </c>
      <c r="N74" s="320">
        <v>0</v>
      </c>
      <c r="O74" s="321">
        <v>0</v>
      </c>
    </row>
    <row r="75" spans="1:16" x14ac:dyDescent="0.2">
      <c r="A75" s="23"/>
      <c r="B75" s="15"/>
      <c r="C75" s="15"/>
      <c r="D75" s="15"/>
      <c r="E75" s="80"/>
      <c r="F75" s="322"/>
      <c r="G75" s="80"/>
      <c r="H75" s="323"/>
      <c r="I75" s="18"/>
      <c r="J75" s="324" t="s">
        <v>95</v>
      </c>
      <c r="K75" s="69"/>
      <c r="L75" s="130">
        <v>132562047.38</v>
      </c>
      <c r="M75" s="325"/>
      <c r="N75" s="326">
        <v>36948</v>
      </c>
      <c r="O75" s="146">
        <v>627105.78</v>
      </c>
      <c r="P75" s="18"/>
    </row>
    <row r="76" spans="1:16" ht="13.5" thickBot="1" x14ac:dyDescent="0.25">
      <c r="A76" s="23"/>
      <c r="B76" s="15"/>
      <c r="C76" s="68"/>
      <c r="D76" s="68"/>
      <c r="E76" s="98"/>
      <c r="F76" s="327"/>
      <c r="G76" s="328"/>
      <c r="H76" s="329"/>
      <c r="I76" s="18"/>
      <c r="J76" s="91"/>
      <c r="K76" s="60"/>
      <c r="L76" s="60"/>
      <c r="M76" s="60"/>
      <c r="N76" s="60"/>
      <c r="O76" s="94"/>
    </row>
    <row r="77" spans="1:16" x14ac:dyDescent="0.2">
      <c r="A77" s="23"/>
      <c r="B77" s="15"/>
      <c r="C77" s="15"/>
      <c r="D77" s="15"/>
      <c r="E77" s="80"/>
      <c r="F77" s="322"/>
      <c r="G77" s="80"/>
      <c r="H77" s="323"/>
      <c r="I77" s="18"/>
      <c r="J77" s="55"/>
      <c r="K77" s="15"/>
      <c r="L77" s="15"/>
      <c r="M77" s="15"/>
      <c r="N77" s="15"/>
      <c r="O77" s="15"/>
    </row>
    <row r="78" spans="1:16" x14ac:dyDescent="0.2">
      <c r="A78" s="23"/>
      <c r="B78" s="15" t="s">
        <v>96</v>
      </c>
      <c r="C78" s="15"/>
      <c r="D78" s="15"/>
      <c r="E78" s="80"/>
      <c r="F78" s="36">
        <v>1.2337</v>
      </c>
      <c r="G78" s="330"/>
      <c r="H78" s="331">
        <f>+H68/H72</f>
        <v>1.2385574859238109</v>
      </c>
      <c r="I78" s="18"/>
      <c r="J78" s="15"/>
      <c r="K78" s="15"/>
      <c r="L78" s="15"/>
      <c r="M78" s="15"/>
      <c r="N78" s="15"/>
      <c r="O78" s="15"/>
    </row>
    <row r="79" spans="1:16" x14ac:dyDescent="0.2">
      <c r="A79" s="23"/>
      <c r="B79" s="15" t="s">
        <v>97</v>
      </c>
      <c r="C79" s="15"/>
      <c r="D79" s="15"/>
      <c r="E79" s="80"/>
      <c r="F79" s="36">
        <v>1.0766</v>
      </c>
      <c r="G79" s="330"/>
      <c r="H79" s="331">
        <f>+H68/H74</f>
        <v>1.0781645847775758</v>
      </c>
      <c r="I79" s="18"/>
      <c r="J79" s="15"/>
      <c r="K79" s="15"/>
      <c r="L79" s="15"/>
      <c r="M79" s="15"/>
      <c r="N79" s="15"/>
      <c r="O79" s="15"/>
    </row>
    <row r="80" spans="1:16" x14ac:dyDescent="0.2">
      <c r="A80" s="38"/>
      <c r="B80" s="69"/>
      <c r="C80" s="69"/>
      <c r="D80" s="69"/>
      <c r="E80" s="99"/>
      <c r="F80" s="48"/>
      <c r="G80" s="100"/>
      <c r="H80" s="101"/>
    </row>
    <row r="81" spans="1:15" s="57" customFormat="1" ht="11.25" x14ac:dyDescent="0.2">
      <c r="A81" s="102" t="s">
        <v>98</v>
      </c>
      <c r="B81" s="54"/>
      <c r="C81" s="54"/>
      <c r="D81" s="54"/>
      <c r="E81" s="54"/>
      <c r="F81" s="54"/>
      <c r="G81" s="54"/>
      <c r="H81" s="56"/>
    </row>
    <row r="82" spans="1:15" s="57" customFormat="1" ht="12" thickBot="1" x14ac:dyDescent="0.25">
      <c r="A82" s="58"/>
      <c r="B82" s="59"/>
      <c r="C82" s="59"/>
      <c r="D82" s="59"/>
      <c r="E82" s="59"/>
      <c r="F82" s="59"/>
      <c r="G82" s="59"/>
      <c r="H82" s="61"/>
    </row>
    <row r="83" spans="1:15" ht="12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5" ht="15.75" x14ac:dyDescent="0.25">
      <c r="A84" s="103" t="str">
        <f>+D4&amp;" - "&amp;D5</f>
        <v>Edsouth Services - Indenture No. 4, LLC</v>
      </c>
      <c r="B84" s="15"/>
      <c r="C84" s="15"/>
      <c r="D84" s="15"/>
      <c r="E84" s="104"/>
      <c r="F84" s="15"/>
      <c r="G84" s="15"/>
      <c r="H84" s="15"/>
      <c r="I84" s="15"/>
      <c r="J84" s="15"/>
      <c r="K84" s="15"/>
      <c r="L84" s="15"/>
      <c r="M84" s="15"/>
    </row>
    <row r="85" spans="1:15" ht="12.75" customHeight="1" thickBo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5" ht="15.75" x14ac:dyDescent="0.25">
      <c r="A86" s="19" t="s">
        <v>99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2"/>
    </row>
    <row r="87" spans="1:15" ht="6.75" customHeight="1" x14ac:dyDescent="0.2">
      <c r="A87" s="23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4"/>
    </row>
    <row r="88" spans="1:15" s="65" customFormat="1" x14ac:dyDescent="0.2">
      <c r="A88" s="62"/>
      <c r="B88" s="63"/>
      <c r="C88" s="63"/>
      <c r="D88" s="63"/>
      <c r="E88" s="105"/>
      <c r="F88" s="358" t="s">
        <v>87</v>
      </c>
      <c r="G88" s="358"/>
      <c r="H88" s="106" t="s">
        <v>100</v>
      </c>
      <c r="I88" s="107"/>
      <c r="J88" s="358" t="s">
        <v>101</v>
      </c>
      <c r="K88" s="358"/>
      <c r="L88" s="358" t="s">
        <v>102</v>
      </c>
      <c r="M88" s="358"/>
      <c r="N88" s="358" t="s">
        <v>103</v>
      </c>
      <c r="O88" s="359"/>
    </row>
    <row r="89" spans="1:15" s="65" customFormat="1" x14ac:dyDescent="0.2">
      <c r="A89" s="62"/>
      <c r="B89" s="63"/>
      <c r="C89" s="63"/>
      <c r="D89" s="63"/>
      <c r="E89" s="105"/>
      <c r="F89" s="26" t="s">
        <v>104</v>
      </c>
      <c r="G89" s="26" t="s">
        <v>105</v>
      </c>
      <c r="H89" s="108" t="s">
        <v>104</v>
      </c>
      <c r="I89" s="109" t="s">
        <v>105</v>
      </c>
      <c r="J89" s="26" t="s">
        <v>104</v>
      </c>
      <c r="K89" s="26" t="s">
        <v>105</v>
      </c>
      <c r="L89" s="26" t="s">
        <v>104</v>
      </c>
      <c r="M89" s="26" t="s">
        <v>105</v>
      </c>
      <c r="N89" s="26" t="s">
        <v>104</v>
      </c>
      <c r="O89" s="28" t="s">
        <v>105</v>
      </c>
    </row>
    <row r="90" spans="1:15" x14ac:dyDescent="0.2">
      <c r="A90" s="110" t="s">
        <v>48</v>
      </c>
      <c r="B90" s="15" t="s">
        <v>48</v>
      </c>
      <c r="C90" s="15"/>
      <c r="D90" s="15"/>
      <c r="E90" s="15"/>
      <c r="F90" s="111">
        <v>96</v>
      </c>
      <c r="G90" s="111">
        <v>105</v>
      </c>
      <c r="H90" s="112">
        <v>534683.65</v>
      </c>
      <c r="I90" s="112">
        <v>622630.66</v>
      </c>
      <c r="J90" s="113">
        <v>4.0000000000000001E-3</v>
      </c>
      <c r="K90" s="114">
        <v>4.7000000000000002E-3</v>
      </c>
      <c r="L90" s="115">
        <v>6.14</v>
      </c>
      <c r="M90" s="115">
        <v>6.15</v>
      </c>
      <c r="N90" s="115">
        <v>120</v>
      </c>
      <c r="O90" s="116">
        <v>120</v>
      </c>
    </row>
    <row r="91" spans="1:15" x14ac:dyDescent="0.2">
      <c r="A91" s="110" t="s">
        <v>50</v>
      </c>
      <c r="B91" s="15" t="s">
        <v>50</v>
      </c>
      <c r="C91" s="15"/>
      <c r="D91" s="15"/>
      <c r="E91" s="15"/>
      <c r="F91" s="111">
        <v>21</v>
      </c>
      <c r="G91" s="111">
        <v>8</v>
      </c>
      <c r="H91" s="112">
        <v>128106.24000000001</v>
      </c>
      <c r="I91" s="112">
        <v>33424.31</v>
      </c>
      <c r="J91" s="113">
        <v>1E-3</v>
      </c>
      <c r="K91" s="113">
        <v>2.9999999999999997E-4</v>
      </c>
      <c r="L91" s="117">
        <v>6.12</v>
      </c>
      <c r="M91" s="117">
        <v>5.82</v>
      </c>
      <c r="N91" s="117">
        <v>118.77</v>
      </c>
      <c r="O91" s="118">
        <v>116.19</v>
      </c>
    </row>
    <row r="92" spans="1:15" x14ac:dyDescent="0.2">
      <c r="A92" s="110" t="s">
        <v>55</v>
      </c>
      <c r="B92" s="15" t="s">
        <v>55</v>
      </c>
      <c r="C92" s="15"/>
      <c r="D92" s="15"/>
      <c r="E92" s="15"/>
      <c r="F92" s="111"/>
      <c r="G92" s="111"/>
      <c r="H92" s="112"/>
      <c r="I92" s="112"/>
      <c r="J92" s="113"/>
      <c r="K92" s="113"/>
      <c r="L92" s="117"/>
      <c r="M92" s="117"/>
      <c r="N92" s="117"/>
      <c r="O92" s="118"/>
    </row>
    <row r="93" spans="1:15" x14ac:dyDescent="0.2">
      <c r="A93" s="110" t="str">
        <f t="shared" ref="A93:A99" si="1">+$B$92&amp;B93</f>
        <v>RepaymentCurrent</v>
      </c>
      <c r="B93" s="15" t="s">
        <v>106</v>
      </c>
      <c r="C93" s="15"/>
      <c r="D93" s="15"/>
      <c r="E93" s="15"/>
      <c r="F93" s="111">
        <v>27637</v>
      </c>
      <c r="G93" s="111">
        <v>27039</v>
      </c>
      <c r="H93" s="112">
        <v>92833434.129999995</v>
      </c>
      <c r="I93" s="112">
        <v>91541331.420000002</v>
      </c>
      <c r="J93" s="113">
        <v>0.68910000000000005</v>
      </c>
      <c r="K93" s="113">
        <v>0.69059999999999999</v>
      </c>
      <c r="L93" s="117">
        <v>5.96</v>
      </c>
      <c r="M93" s="117">
        <v>5.95</v>
      </c>
      <c r="N93" s="117">
        <v>145.09</v>
      </c>
      <c r="O93" s="118">
        <v>146.44999999999999</v>
      </c>
    </row>
    <row r="94" spans="1:15" x14ac:dyDescent="0.2">
      <c r="A94" s="110" t="str">
        <f t="shared" si="1"/>
        <v>Repayment31-60 Days Delinquent</v>
      </c>
      <c r="B94" s="119" t="s">
        <v>107</v>
      </c>
      <c r="C94" s="15"/>
      <c r="D94" s="15"/>
      <c r="E94" s="15"/>
      <c r="F94" s="111">
        <v>855</v>
      </c>
      <c r="G94" s="111">
        <v>854</v>
      </c>
      <c r="H94" s="112">
        <v>3113595.75</v>
      </c>
      <c r="I94" s="112">
        <v>3377932.89</v>
      </c>
      <c r="J94" s="113">
        <v>2.3099999999999999E-2</v>
      </c>
      <c r="K94" s="113">
        <v>2.5499999999999998E-2</v>
      </c>
      <c r="L94" s="117">
        <v>6</v>
      </c>
      <c r="M94" s="117">
        <v>5.75</v>
      </c>
      <c r="N94" s="117">
        <v>125.88</v>
      </c>
      <c r="O94" s="118">
        <v>132.6</v>
      </c>
    </row>
    <row r="95" spans="1:15" x14ac:dyDescent="0.2">
      <c r="A95" s="110" t="str">
        <f t="shared" si="1"/>
        <v>Repayment61-90 Days Delinquent</v>
      </c>
      <c r="B95" s="119" t="s">
        <v>108</v>
      </c>
      <c r="C95" s="15"/>
      <c r="D95" s="15"/>
      <c r="E95" s="15"/>
      <c r="F95" s="111">
        <v>599</v>
      </c>
      <c r="G95" s="111">
        <v>452</v>
      </c>
      <c r="H95" s="112">
        <v>2297388.77</v>
      </c>
      <c r="I95" s="112">
        <v>1743791.79</v>
      </c>
      <c r="J95" s="113">
        <v>1.7100000000000001E-2</v>
      </c>
      <c r="K95" s="113">
        <v>1.32E-2</v>
      </c>
      <c r="L95" s="117">
        <v>5.95</v>
      </c>
      <c r="M95" s="117">
        <v>5.95</v>
      </c>
      <c r="N95" s="117">
        <v>152.13999999999999</v>
      </c>
      <c r="O95" s="118">
        <v>129.88</v>
      </c>
    </row>
    <row r="96" spans="1:15" x14ac:dyDescent="0.2">
      <c r="A96" s="110" t="str">
        <f t="shared" si="1"/>
        <v>Repayment91-120 Days Delinquent</v>
      </c>
      <c r="B96" s="119" t="s">
        <v>109</v>
      </c>
      <c r="C96" s="15"/>
      <c r="D96" s="15"/>
      <c r="E96" s="15"/>
      <c r="F96" s="111">
        <v>395</v>
      </c>
      <c r="G96" s="111">
        <v>390</v>
      </c>
      <c r="H96" s="112">
        <v>1748966.95</v>
      </c>
      <c r="I96" s="112">
        <v>1461281.12</v>
      </c>
      <c r="J96" s="113">
        <v>1.2999999999999999E-2</v>
      </c>
      <c r="K96" s="113">
        <v>1.0999999999999999E-2</v>
      </c>
      <c r="L96" s="117">
        <v>5.65</v>
      </c>
      <c r="M96" s="117">
        <v>5.81</v>
      </c>
      <c r="N96" s="117">
        <v>135.01</v>
      </c>
      <c r="O96" s="118">
        <v>141.33000000000001</v>
      </c>
    </row>
    <row r="97" spans="1:25" x14ac:dyDescent="0.2">
      <c r="A97" s="110" t="str">
        <f t="shared" si="1"/>
        <v>Repayment121-180 Days Delinquent</v>
      </c>
      <c r="B97" s="119" t="s">
        <v>110</v>
      </c>
      <c r="C97" s="15"/>
      <c r="D97" s="15"/>
      <c r="E97" s="15"/>
      <c r="F97" s="111">
        <v>432</v>
      </c>
      <c r="G97" s="111">
        <v>506</v>
      </c>
      <c r="H97" s="112">
        <v>1830971.87</v>
      </c>
      <c r="I97" s="112">
        <v>2374360.04</v>
      </c>
      <c r="J97" s="113">
        <v>1.3599999999999999E-2</v>
      </c>
      <c r="K97" s="113">
        <v>1.7899999999999999E-2</v>
      </c>
      <c r="L97" s="117">
        <v>5.96</v>
      </c>
      <c r="M97" s="117">
        <v>5.64</v>
      </c>
      <c r="N97" s="117">
        <v>135.68</v>
      </c>
      <c r="O97" s="118">
        <v>142.04</v>
      </c>
    </row>
    <row r="98" spans="1:25" x14ac:dyDescent="0.2">
      <c r="A98" s="110" t="str">
        <f t="shared" si="1"/>
        <v>Repayment181-270 Days Delinquent</v>
      </c>
      <c r="B98" s="119" t="s">
        <v>111</v>
      </c>
      <c r="C98" s="15"/>
      <c r="D98" s="15"/>
      <c r="E98" s="15"/>
      <c r="F98" s="111">
        <v>442</v>
      </c>
      <c r="G98" s="111">
        <v>447</v>
      </c>
      <c r="H98" s="112">
        <v>1744086.41</v>
      </c>
      <c r="I98" s="112">
        <v>1677538.47</v>
      </c>
      <c r="J98" s="113">
        <v>1.29E-2</v>
      </c>
      <c r="K98" s="113">
        <v>1.2699999999999999E-2</v>
      </c>
      <c r="L98" s="117">
        <v>6.02</v>
      </c>
      <c r="M98" s="117">
        <v>6.37</v>
      </c>
      <c r="N98" s="117">
        <v>130.08000000000001</v>
      </c>
      <c r="O98" s="118">
        <v>107.75</v>
      </c>
    </row>
    <row r="99" spans="1:25" x14ac:dyDescent="0.2">
      <c r="A99" s="110" t="str">
        <f t="shared" si="1"/>
        <v>Repayment271+ Days Delinquent</v>
      </c>
      <c r="B99" s="119" t="s">
        <v>112</v>
      </c>
      <c r="C99" s="15"/>
      <c r="D99" s="15"/>
      <c r="E99" s="15"/>
      <c r="F99" s="111">
        <v>143</v>
      </c>
      <c r="G99" s="111">
        <v>147</v>
      </c>
      <c r="H99" s="112">
        <v>621504.89</v>
      </c>
      <c r="I99" s="112">
        <v>683928.58</v>
      </c>
      <c r="J99" s="113">
        <v>4.5999999999999999E-3</v>
      </c>
      <c r="K99" s="113">
        <v>5.1999999999999998E-3</v>
      </c>
      <c r="L99" s="117">
        <v>6.25</v>
      </c>
      <c r="M99" s="117">
        <v>5.28</v>
      </c>
      <c r="N99" s="117">
        <v>103.16</v>
      </c>
      <c r="O99" s="118">
        <v>163.74</v>
      </c>
    </row>
    <row r="100" spans="1:25" x14ac:dyDescent="0.2">
      <c r="A100" s="120" t="s">
        <v>113</v>
      </c>
      <c r="B100" s="121" t="s">
        <v>113</v>
      </c>
      <c r="C100" s="121"/>
      <c r="D100" s="121"/>
      <c r="E100" s="121"/>
      <c r="F100" s="122">
        <v>30503</v>
      </c>
      <c r="G100" s="122">
        <v>29835</v>
      </c>
      <c r="H100" s="123">
        <v>104189948.77</v>
      </c>
      <c r="I100" s="123">
        <v>102860164.31</v>
      </c>
      <c r="J100" s="124">
        <v>0.77339999999999998</v>
      </c>
      <c r="K100" s="124">
        <v>0.77590000000000003</v>
      </c>
      <c r="L100" s="125">
        <v>5.95</v>
      </c>
      <c r="M100" s="125">
        <v>5.94</v>
      </c>
      <c r="N100" s="125">
        <v>143.83000000000001</v>
      </c>
      <c r="O100" s="126">
        <v>145.03</v>
      </c>
    </row>
    <row r="101" spans="1:25" x14ac:dyDescent="0.2">
      <c r="A101" s="110" t="s">
        <v>52</v>
      </c>
      <c r="B101" s="15" t="s">
        <v>52</v>
      </c>
      <c r="C101" s="15"/>
      <c r="D101" s="15"/>
      <c r="E101" s="15"/>
      <c r="F101" s="111">
        <v>3603</v>
      </c>
      <c r="G101" s="111">
        <v>3529</v>
      </c>
      <c r="H101" s="112">
        <v>16848687</v>
      </c>
      <c r="I101" s="112">
        <v>16115167.58</v>
      </c>
      <c r="J101" s="113">
        <v>0.12509999999999999</v>
      </c>
      <c r="K101" s="113">
        <v>0.1216</v>
      </c>
      <c r="L101" s="117">
        <v>5.94</v>
      </c>
      <c r="M101" s="117">
        <v>6.01</v>
      </c>
      <c r="N101" s="117">
        <v>142.38999999999999</v>
      </c>
      <c r="O101" s="118">
        <v>143.24</v>
      </c>
    </row>
    <row r="102" spans="1:25" x14ac:dyDescent="0.2">
      <c r="A102" s="110" t="s">
        <v>51</v>
      </c>
      <c r="B102" s="15" t="s">
        <v>51</v>
      </c>
      <c r="C102" s="15"/>
      <c r="D102" s="15"/>
      <c r="E102" s="15"/>
      <c r="F102" s="111">
        <v>3345</v>
      </c>
      <c r="G102" s="111">
        <v>3316</v>
      </c>
      <c r="H102" s="112">
        <v>12447558.15</v>
      </c>
      <c r="I102" s="112">
        <v>12242434.539999999</v>
      </c>
      <c r="J102" s="113">
        <v>9.2399999999999996E-2</v>
      </c>
      <c r="K102" s="113">
        <v>9.2399999999999996E-2</v>
      </c>
      <c r="L102" s="117">
        <v>5.83</v>
      </c>
      <c r="M102" s="117">
        <v>5.83</v>
      </c>
      <c r="N102" s="117">
        <v>138.24</v>
      </c>
      <c r="O102" s="118">
        <v>133.93</v>
      </c>
    </row>
    <row r="103" spans="1:25" x14ac:dyDescent="0.2">
      <c r="A103" s="110" t="s">
        <v>57</v>
      </c>
      <c r="B103" s="15" t="s">
        <v>57</v>
      </c>
      <c r="C103" s="15"/>
      <c r="D103" s="15"/>
      <c r="E103" s="15"/>
      <c r="F103" s="111">
        <v>159</v>
      </c>
      <c r="G103" s="111">
        <v>143</v>
      </c>
      <c r="H103" s="112">
        <v>502391.29</v>
      </c>
      <c r="I103" s="112">
        <v>627105.78</v>
      </c>
      <c r="J103" s="113">
        <v>3.7000000000000002E-3</v>
      </c>
      <c r="K103" s="113">
        <v>4.7000000000000002E-3</v>
      </c>
      <c r="L103" s="117">
        <v>5.53</v>
      </c>
      <c r="M103" s="117">
        <v>6.34</v>
      </c>
      <c r="N103" s="117">
        <v>112.37</v>
      </c>
      <c r="O103" s="118">
        <v>94.31</v>
      </c>
      <c r="P103" s="127"/>
      <c r="Q103" s="127"/>
      <c r="R103" s="127"/>
      <c r="S103" s="127"/>
      <c r="T103" s="128"/>
      <c r="U103" s="128"/>
      <c r="V103" s="18"/>
      <c r="W103" s="18"/>
      <c r="X103" s="18"/>
      <c r="Y103" s="18"/>
    </row>
    <row r="104" spans="1:25" x14ac:dyDescent="0.2">
      <c r="A104" s="110" t="s">
        <v>59</v>
      </c>
      <c r="B104" s="15" t="s">
        <v>59</v>
      </c>
      <c r="C104" s="15"/>
      <c r="D104" s="15"/>
      <c r="E104" s="15"/>
      <c r="F104" s="111">
        <v>12</v>
      </c>
      <c r="G104" s="111">
        <v>12</v>
      </c>
      <c r="H104" s="112">
        <v>60846.62</v>
      </c>
      <c r="I104" s="112">
        <v>61120.2</v>
      </c>
      <c r="J104" s="113">
        <v>5.0000000000000001E-4</v>
      </c>
      <c r="K104" s="113">
        <v>5.0000000000000001E-4</v>
      </c>
      <c r="L104" s="117">
        <v>6.16</v>
      </c>
      <c r="M104" s="117">
        <v>6.16</v>
      </c>
      <c r="N104" s="117">
        <v>75.22</v>
      </c>
      <c r="O104" s="118">
        <v>74.459999999999994</v>
      </c>
    </row>
    <row r="105" spans="1:25" x14ac:dyDescent="0.2">
      <c r="A105" s="38"/>
      <c r="B105" s="46" t="s">
        <v>95</v>
      </c>
      <c r="C105" s="69"/>
      <c r="D105" s="69"/>
      <c r="E105" s="99"/>
      <c r="F105" s="129">
        <v>37739</v>
      </c>
      <c r="G105" s="129">
        <v>36948</v>
      </c>
      <c r="H105" s="130">
        <v>134712221.72</v>
      </c>
      <c r="I105" s="130">
        <v>132562047.38</v>
      </c>
      <c r="J105" s="131"/>
      <c r="K105" s="131"/>
      <c r="L105" s="132">
        <v>5.94</v>
      </c>
      <c r="M105" s="132">
        <v>5.94</v>
      </c>
      <c r="N105" s="132">
        <v>142.87</v>
      </c>
      <c r="O105" s="133">
        <v>143.38999999999999</v>
      </c>
    </row>
    <row r="106" spans="1:25" s="57" customFormat="1" ht="11.25" x14ac:dyDescent="0.2">
      <c r="A106" s="102"/>
      <c r="B106" s="54"/>
      <c r="C106" s="54"/>
      <c r="D106" s="54"/>
      <c r="E106" s="54"/>
      <c r="F106" s="54"/>
      <c r="G106" s="54"/>
      <c r="H106" s="54"/>
      <c r="I106" s="54"/>
      <c r="J106" s="134"/>
      <c r="K106" s="134"/>
      <c r="L106" s="54"/>
      <c r="M106" s="54"/>
      <c r="N106" s="54"/>
      <c r="O106" s="135"/>
    </row>
    <row r="107" spans="1:25" s="57" customFormat="1" ht="12" thickBot="1" x14ac:dyDescent="0.25">
      <c r="A107" s="58"/>
      <c r="B107" s="59"/>
      <c r="C107" s="59"/>
      <c r="D107" s="59"/>
      <c r="E107" s="59"/>
      <c r="F107" s="59"/>
      <c r="G107" s="59"/>
      <c r="H107" s="59"/>
      <c r="I107" s="59"/>
      <c r="J107" s="136"/>
      <c r="K107" s="136"/>
      <c r="L107" s="59"/>
      <c r="M107" s="59"/>
      <c r="N107" s="59"/>
      <c r="O107" s="137"/>
    </row>
    <row r="108" spans="1:25" ht="12.75" customHeight="1" thickBot="1" x14ac:dyDescent="0.25">
      <c r="A108" s="60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25" ht="15.75" x14ac:dyDescent="0.25">
      <c r="A109" s="19" t="s">
        <v>114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2"/>
    </row>
    <row r="110" spans="1:25" ht="6.75" customHeight="1" x14ac:dyDescent="0.2">
      <c r="A110" s="23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24"/>
    </row>
    <row r="111" spans="1:25" s="65" customFormat="1" x14ac:dyDescent="0.2">
      <c r="A111" s="62"/>
      <c r="B111" s="63"/>
      <c r="C111" s="63"/>
      <c r="D111" s="63"/>
      <c r="E111" s="105"/>
      <c r="F111" s="75" t="s">
        <v>87</v>
      </c>
      <c r="G111" s="138"/>
      <c r="H111" s="75" t="s">
        <v>115</v>
      </c>
      <c r="I111" s="138"/>
      <c r="J111" s="75" t="s">
        <v>101</v>
      </c>
      <c r="K111" s="138"/>
      <c r="L111" s="75" t="s">
        <v>102</v>
      </c>
      <c r="M111" s="138"/>
      <c r="N111" s="75" t="s">
        <v>103</v>
      </c>
      <c r="O111" s="76"/>
    </row>
    <row r="112" spans="1:25" s="65" customFormat="1" x14ac:dyDescent="0.2">
      <c r="A112" s="62"/>
      <c r="B112" s="63"/>
      <c r="C112" s="63"/>
      <c r="D112" s="63"/>
      <c r="E112" s="105"/>
      <c r="F112" s="26" t="s">
        <v>104</v>
      </c>
      <c r="G112" s="26" t="s">
        <v>105</v>
      </c>
      <c r="H112" s="108" t="s">
        <v>104</v>
      </c>
      <c r="I112" s="109" t="s">
        <v>105</v>
      </c>
      <c r="J112" s="26" t="s">
        <v>104</v>
      </c>
      <c r="K112" s="26" t="s">
        <v>105</v>
      </c>
      <c r="L112" s="26" t="s">
        <v>104</v>
      </c>
      <c r="M112" s="26" t="s">
        <v>105</v>
      </c>
      <c r="N112" s="26" t="s">
        <v>104</v>
      </c>
      <c r="O112" s="28" t="s">
        <v>105</v>
      </c>
    </row>
    <row r="113" spans="1:15" x14ac:dyDescent="0.2">
      <c r="A113" s="23"/>
      <c r="B113" s="15" t="s">
        <v>116</v>
      </c>
      <c r="C113" s="15"/>
      <c r="D113" s="15"/>
      <c r="E113" s="15"/>
      <c r="F113" s="111">
        <v>27637</v>
      </c>
      <c r="G113" s="111">
        <v>27039</v>
      </c>
      <c r="H113" s="112">
        <v>92833434.129999995</v>
      </c>
      <c r="I113" s="139">
        <v>91541331.420000002</v>
      </c>
      <c r="J113" s="113">
        <v>0.89100000000000001</v>
      </c>
      <c r="K113" s="113">
        <v>0.89</v>
      </c>
      <c r="L113" s="112">
        <v>5.96</v>
      </c>
      <c r="M113" s="112">
        <v>5.95</v>
      </c>
      <c r="N113" s="112">
        <v>145.09</v>
      </c>
      <c r="O113" s="140">
        <v>146.44999999999999</v>
      </c>
    </row>
    <row r="114" spans="1:15" x14ac:dyDescent="0.2">
      <c r="A114" s="23"/>
      <c r="B114" s="15" t="s">
        <v>117</v>
      </c>
      <c r="C114" s="15"/>
      <c r="D114" s="15"/>
      <c r="E114" s="15"/>
      <c r="F114" s="111">
        <v>855</v>
      </c>
      <c r="G114" s="111">
        <v>854</v>
      </c>
      <c r="H114" s="112">
        <v>3113595.75</v>
      </c>
      <c r="I114" s="141">
        <v>3377932.89</v>
      </c>
      <c r="J114" s="113">
        <v>2.9899999999999999E-2</v>
      </c>
      <c r="K114" s="113">
        <v>3.2800000000000003E-2</v>
      </c>
      <c r="L114" s="112">
        <v>6</v>
      </c>
      <c r="M114" s="112">
        <v>5.75</v>
      </c>
      <c r="N114" s="112">
        <v>125.88</v>
      </c>
      <c r="O114" s="142">
        <v>132.6</v>
      </c>
    </row>
    <row r="115" spans="1:15" x14ac:dyDescent="0.2">
      <c r="A115" s="23"/>
      <c r="B115" s="15" t="s">
        <v>118</v>
      </c>
      <c r="C115" s="15"/>
      <c r="D115" s="15"/>
      <c r="E115" s="15"/>
      <c r="F115" s="111">
        <v>599</v>
      </c>
      <c r="G115" s="111">
        <v>452</v>
      </c>
      <c r="H115" s="112">
        <v>2297388.77</v>
      </c>
      <c r="I115" s="141">
        <v>1743791.79</v>
      </c>
      <c r="J115" s="113">
        <v>2.2100000000000002E-2</v>
      </c>
      <c r="K115" s="113">
        <v>1.7000000000000001E-2</v>
      </c>
      <c r="L115" s="112">
        <v>5.95</v>
      </c>
      <c r="M115" s="112">
        <v>5.95</v>
      </c>
      <c r="N115" s="112">
        <v>152.13999999999999</v>
      </c>
      <c r="O115" s="142">
        <v>129.88</v>
      </c>
    </row>
    <row r="116" spans="1:15" x14ac:dyDescent="0.2">
      <c r="A116" s="23"/>
      <c r="B116" s="15" t="s">
        <v>119</v>
      </c>
      <c r="C116" s="15"/>
      <c r="D116" s="15"/>
      <c r="E116" s="15"/>
      <c r="F116" s="111">
        <v>395</v>
      </c>
      <c r="G116" s="111">
        <v>390</v>
      </c>
      <c r="H116" s="112">
        <v>1748966.95</v>
      </c>
      <c r="I116" s="141">
        <v>1461281.12</v>
      </c>
      <c r="J116" s="113">
        <v>1.6799999999999999E-2</v>
      </c>
      <c r="K116" s="113">
        <v>1.4200000000000001E-2</v>
      </c>
      <c r="L116" s="112">
        <v>5.65</v>
      </c>
      <c r="M116" s="112">
        <v>5.81</v>
      </c>
      <c r="N116" s="112">
        <v>135.01</v>
      </c>
      <c r="O116" s="142">
        <v>141.33000000000001</v>
      </c>
    </row>
    <row r="117" spans="1:15" x14ac:dyDescent="0.2">
      <c r="A117" s="23"/>
      <c r="B117" s="15" t="s">
        <v>120</v>
      </c>
      <c r="C117" s="15"/>
      <c r="D117" s="15"/>
      <c r="E117" s="15"/>
      <c r="F117" s="111">
        <v>432</v>
      </c>
      <c r="G117" s="111">
        <v>506</v>
      </c>
      <c r="H117" s="112">
        <v>1830971.87</v>
      </c>
      <c r="I117" s="141">
        <v>2374360.04</v>
      </c>
      <c r="J117" s="113">
        <v>1.7600000000000001E-2</v>
      </c>
      <c r="K117" s="113">
        <v>2.3099999999999999E-2</v>
      </c>
      <c r="L117" s="112">
        <v>5.96</v>
      </c>
      <c r="M117" s="112">
        <v>5.64</v>
      </c>
      <c r="N117" s="112">
        <v>135.68</v>
      </c>
      <c r="O117" s="142">
        <v>142.04</v>
      </c>
    </row>
    <row r="118" spans="1:15" x14ac:dyDescent="0.2">
      <c r="A118" s="23"/>
      <c r="B118" s="15" t="s">
        <v>121</v>
      </c>
      <c r="C118" s="15"/>
      <c r="D118" s="15"/>
      <c r="E118" s="15"/>
      <c r="F118" s="111">
        <v>442</v>
      </c>
      <c r="G118" s="111">
        <v>447</v>
      </c>
      <c r="H118" s="112">
        <v>1744086.41</v>
      </c>
      <c r="I118" s="141">
        <v>1677538.47</v>
      </c>
      <c r="J118" s="113">
        <v>1.67E-2</v>
      </c>
      <c r="K118" s="113">
        <v>1.6299999999999999E-2</v>
      </c>
      <c r="L118" s="112">
        <v>6.02</v>
      </c>
      <c r="M118" s="143">
        <v>6.37</v>
      </c>
      <c r="N118" s="112">
        <v>130.08000000000001</v>
      </c>
      <c r="O118" s="142">
        <v>107.75</v>
      </c>
    </row>
    <row r="119" spans="1:15" x14ac:dyDescent="0.2">
      <c r="A119" s="23"/>
      <c r="B119" s="15" t="s">
        <v>122</v>
      </c>
      <c r="C119" s="15"/>
      <c r="D119" s="15"/>
      <c r="E119" s="15"/>
      <c r="F119" s="111">
        <v>143</v>
      </c>
      <c r="G119" s="111">
        <v>147</v>
      </c>
      <c r="H119" s="112">
        <v>621504.89</v>
      </c>
      <c r="I119" s="141">
        <v>683928.58</v>
      </c>
      <c r="J119" s="113">
        <v>6.0000000000000001E-3</v>
      </c>
      <c r="K119" s="113">
        <v>6.6E-3</v>
      </c>
      <c r="L119" s="112">
        <v>6.25</v>
      </c>
      <c r="M119" s="112">
        <v>5.28</v>
      </c>
      <c r="N119" s="112">
        <v>103.16</v>
      </c>
      <c r="O119" s="142">
        <v>163.74</v>
      </c>
    </row>
    <row r="120" spans="1:15" x14ac:dyDescent="0.2">
      <c r="A120" s="38"/>
      <c r="B120" s="46" t="s">
        <v>123</v>
      </c>
      <c r="C120" s="69"/>
      <c r="D120" s="69"/>
      <c r="E120" s="99"/>
      <c r="F120" s="144">
        <v>30503</v>
      </c>
      <c r="G120" s="144">
        <v>29835</v>
      </c>
      <c r="H120" s="130">
        <v>104189948.77</v>
      </c>
      <c r="I120" s="130">
        <v>102860164.31</v>
      </c>
      <c r="J120" s="131"/>
      <c r="K120" s="131"/>
      <c r="L120" s="130">
        <v>5.95</v>
      </c>
      <c r="M120" s="145">
        <v>5.94</v>
      </c>
      <c r="N120" s="130">
        <v>143.83000000000001</v>
      </c>
      <c r="O120" s="146">
        <v>145.03</v>
      </c>
    </row>
    <row r="121" spans="1:15" s="57" customFormat="1" ht="11.25" x14ac:dyDescent="0.2">
      <c r="A121" s="53"/>
      <c r="B121" s="55"/>
      <c r="C121" s="55"/>
      <c r="D121" s="55"/>
      <c r="E121" s="55"/>
      <c r="F121" s="55"/>
      <c r="G121" s="55"/>
      <c r="H121" s="55"/>
      <c r="I121" s="55"/>
      <c r="J121" s="147"/>
      <c r="K121" s="147"/>
      <c r="L121" s="55"/>
      <c r="M121" s="55"/>
      <c r="N121" s="55"/>
      <c r="O121" s="148"/>
    </row>
    <row r="122" spans="1:15" s="57" customFormat="1" ht="12" thickBot="1" x14ac:dyDescent="0.25">
      <c r="A122" s="58"/>
      <c r="B122" s="59"/>
      <c r="C122" s="59"/>
      <c r="D122" s="59"/>
      <c r="E122" s="59"/>
      <c r="F122" s="59"/>
      <c r="G122" s="59"/>
      <c r="H122" s="59"/>
      <c r="I122" s="59"/>
      <c r="J122" s="136"/>
      <c r="K122" s="136"/>
      <c r="L122" s="59"/>
      <c r="M122" s="59"/>
      <c r="N122" s="59"/>
      <c r="O122" s="137"/>
    </row>
    <row r="123" spans="1:15" ht="12.75" customHeight="1" thickBot="1" x14ac:dyDescent="0.25">
      <c r="A123" s="60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5" ht="15.75" x14ac:dyDescent="0.25">
      <c r="A124" s="19" t="s">
        <v>124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2"/>
    </row>
    <row r="125" spans="1:15" ht="6.75" customHeight="1" x14ac:dyDescent="0.2">
      <c r="A125" s="23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24"/>
    </row>
    <row r="126" spans="1:15" ht="12.75" customHeight="1" x14ac:dyDescent="0.2">
      <c r="A126" s="25"/>
      <c r="B126" s="149"/>
      <c r="C126" s="149"/>
      <c r="D126" s="149"/>
      <c r="E126" s="149"/>
      <c r="F126" s="75" t="s">
        <v>87</v>
      </c>
      <c r="G126" s="138"/>
      <c r="H126" s="75" t="s">
        <v>115</v>
      </c>
      <c r="I126" s="138"/>
      <c r="J126" s="75" t="s">
        <v>101</v>
      </c>
      <c r="K126" s="138"/>
      <c r="L126" s="75" t="s">
        <v>102</v>
      </c>
      <c r="M126" s="138"/>
      <c r="N126" s="75" t="s">
        <v>103</v>
      </c>
      <c r="O126" s="76"/>
    </row>
    <row r="127" spans="1:15" x14ac:dyDescent="0.2">
      <c r="A127" s="25"/>
      <c r="B127" s="149"/>
      <c r="C127" s="149"/>
      <c r="D127" s="149"/>
      <c r="E127" s="149"/>
      <c r="F127" s="26" t="s">
        <v>104</v>
      </c>
      <c r="G127" s="26" t="s">
        <v>105</v>
      </c>
      <c r="H127" s="26" t="s">
        <v>104</v>
      </c>
      <c r="I127" s="138" t="s">
        <v>105</v>
      </c>
      <c r="J127" s="26" t="s">
        <v>104</v>
      </c>
      <c r="K127" s="26" t="s">
        <v>105</v>
      </c>
      <c r="L127" s="26" t="s">
        <v>104</v>
      </c>
      <c r="M127" s="26" t="s">
        <v>105</v>
      </c>
      <c r="N127" s="26" t="s">
        <v>104</v>
      </c>
      <c r="O127" s="28" t="s">
        <v>105</v>
      </c>
    </row>
    <row r="128" spans="1:15" x14ac:dyDescent="0.2">
      <c r="A128" s="23"/>
      <c r="B128" s="15" t="s">
        <v>125</v>
      </c>
      <c r="C128" s="15"/>
      <c r="D128" s="15"/>
      <c r="E128" s="15"/>
      <c r="F128" s="111">
        <v>477</v>
      </c>
      <c r="G128" s="111">
        <v>469</v>
      </c>
      <c r="H128" s="117">
        <v>7664987.4299999997</v>
      </c>
      <c r="I128" s="117">
        <v>7582453.3300000001</v>
      </c>
      <c r="J128" s="113">
        <v>5.6899999999999999E-2</v>
      </c>
      <c r="K128" s="113">
        <v>5.7200000000000001E-2</v>
      </c>
      <c r="L128" s="117">
        <v>4.5599999999999996</v>
      </c>
      <c r="M128" s="117">
        <v>4.57</v>
      </c>
      <c r="N128" s="117">
        <v>174.06</v>
      </c>
      <c r="O128" s="118">
        <v>173.33</v>
      </c>
    </row>
    <row r="129" spans="1:17" x14ac:dyDescent="0.2">
      <c r="A129" s="23"/>
      <c r="B129" s="15" t="s">
        <v>126</v>
      </c>
      <c r="C129" s="15"/>
      <c r="D129" s="15"/>
      <c r="E129" s="15"/>
      <c r="F129" s="111">
        <v>502</v>
      </c>
      <c r="G129" s="111">
        <v>498</v>
      </c>
      <c r="H129" s="117">
        <v>9680788.8200000003</v>
      </c>
      <c r="I129" s="117">
        <v>9583199.7899999991</v>
      </c>
      <c r="J129" s="113">
        <v>7.1900000000000006E-2</v>
      </c>
      <c r="K129" s="113">
        <v>7.2300000000000003E-2</v>
      </c>
      <c r="L129" s="117">
        <v>4.8099999999999996</v>
      </c>
      <c r="M129" s="117">
        <v>4.82</v>
      </c>
      <c r="N129" s="117">
        <v>185.37</v>
      </c>
      <c r="O129" s="118">
        <v>184.49</v>
      </c>
    </row>
    <row r="130" spans="1:17" x14ac:dyDescent="0.2">
      <c r="A130" s="23"/>
      <c r="B130" s="15" t="s">
        <v>127</v>
      </c>
      <c r="C130" s="15"/>
      <c r="D130" s="15"/>
      <c r="E130" s="15"/>
      <c r="F130" s="111">
        <v>20288</v>
      </c>
      <c r="G130" s="111">
        <v>19852</v>
      </c>
      <c r="H130" s="117">
        <v>48452770.390000001</v>
      </c>
      <c r="I130" s="117">
        <v>47556856.890000001</v>
      </c>
      <c r="J130" s="113">
        <v>0.35970000000000002</v>
      </c>
      <c r="K130" s="113">
        <v>0.35880000000000001</v>
      </c>
      <c r="L130" s="117">
        <v>5.83</v>
      </c>
      <c r="M130" s="117">
        <v>5.83</v>
      </c>
      <c r="N130" s="117">
        <v>121.48</v>
      </c>
      <c r="O130" s="118">
        <v>121.97</v>
      </c>
    </row>
    <row r="131" spans="1:17" x14ac:dyDescent="0.2">
      <c r="A131" s="23"/>
      <c r="B131" s="15" t="s">
        <v>128</v>
      </c>
      <c r="C131" s="15"/>
      <c r="D131" s="15"/>
      <c r="E131" s="15"/>
      <c r="F131" s="111">
        <v>15333</v>
      </c>
      <c r="G131" s="111">
        <v>15024</v>
      </c>
      <c r="H131" s="117">
        <v>57898663.32</v>
      </c>
      <c r="I131" s="117">
        <v>56972034.630000003</v>
      </c>
      <c r="J131" s="113">
        <v>0.42980000000000002</v>
      </c>
      <c r="K131" s="113">
        <v>0.42980000000000002</v>
      </c>
      <c r="L131" s="117">
        <v>6.01</v>
      </c>
      <c r="M131" s="117">
        <v>6.01</v>
      </c>
      <c r="N131" s="117">
        <v>144.58000000000001</v>
      </c>
      <c r="O131" s="118">
        <v>145.38999999999999</v>
      </c>
    </row>
    <row r="132" spans="1:17" x14ac:dyDescent="0.2">
      <c r="A132" s="23"/>
      <c r="B132" s="15" t="s">
        <v>129</v>
      </c>
      <c r="C132" s="15"/>
      <c r="D132" s="15"/>
      <c r="E132" s="15"/>
      <c r="F132" s="111">
        <v>1125</v>
      </c>
      <c r="G132" s="111">
        <v>1091</v>
      </c>
      <c r="H132" s="117">
        <v>10984478.279999999</v>
      </c>
      <c r="I132" s="117">
        <v>10837220.050000001</v>
      </c>
      <c r="J132" s="113">
        <v>8.1500000000000003E-2</v>
      </c>
      <c r="K132" s="113">
        <v>8.1799999999999998E-2</v>
      </c>
      <c r="L132" s="117">
        <v>8.02</v>
      </c>
      <c r="M132" s="117">
        <v>8.0299999999999994</v>
      </c>
      <c r="N132" s="117">
        <v>168.93</v>
      </c>
      <c r="O132" s="118">
        <v>169.57</v>
      </c>
    </row>
    <row r="133" spans="1:17" x14ac:dyDescent="0.2">
      <c r="A133" s="23"/>
      <c r="B133" s="15" t="s">
        <v>130</v>
      </c>
      <c r="C133" s="15"/>
      <c r="D133" s="15"/>
      <c r="E133" s="15"/>
      <c r="F133" s="111">
        <v>14</v>
      </c>
      <c r="G133" s="111">
        <v>14</v>
      </c>
      <c r="H133" s="117">
        <v>30533.48</v>
      </c>
      <c r="I133" s="117">
        <v>30282.69</v>
      </c>
      <c r="J133" s="113">
        <v>2.0000000000000001E-4</v>
      </c>
      <c r="K133" s="113">
        <v>2.0000000000000001E-4</v>
      </c>
      <c r="L133" s="117">
        <v>5.09</v>
      </c>
      <c r="M133" s="117">
        <v>5.09</v>
      </c>
      <c r="N133" s="117">
        <v>148.65</v>
      </c>
      <c r="O133" s="118">
        <v>147.43</v>
      </c>
    </row>
    <row r="134" spans="1:17" x14ac:dyDescent="0.2">
      <c r="A134" s="38"/>
      <c r="B134" s="46" t="s">
        <v>131</v>
      </c>
      <c r="C134" s="69"/>
      <c r="D134" s="69"/>
      <c r="E134" s="69"/>
      <c r="F134" s="144">
        <v>37739</v>
      </c>
      <c r="G134" s="144">
        <v>36948</v>
      </c>
      <c r="H134" s="130">
        <v>134712221.72</v>
      </c>
      <c r="I134" s="130">
        <v>132562047.38</v>
      </c>
      <c r="J134" s="131"/>
      <c r="K134" s="131"/>
      <c r="L134" s="130">
        <v>5.94</v>
      </c>
      <c r="M134" s="145">
        <v>5.94</v>
      </c>
      <c r="N134" s="130">
        <v>142.87</v>
      </c>
      <c r="O134" s="146">
        <v>143.38999999999999</v>
      </c>
    </row>
    <row r="135" spans="1:17" s="57" customFormat="1" ht="11.25" x14ac:dyDescent="0.2">
      <c r="A135" s="53"/>
      <c r="B135" s="55"/>
      <c r="C135" s="55"/>
      <c r="D135" s="55"/>
      <c r="E135" s="55"/>
      <c r="F135" s="54"/>
      <c r="G135" s="54"/>
      <c r="H135" s="54"/>
      <c r="I135" s="54"/>
      <c r="J135" s="54"/>
      <c r="K135" s="54"/>
      <c r="L135" s="54"/>
      <c r="M135" s="54"/>
      <c r="N135" s="134"/>
      <c r="O135" s="90"/>
    </row>
    <row r="136" spans="1:17" s="57" customFormat="1" ht="12" thickBot="1" x14ac:dyDescent="0.25">
      <c r="A136" s="58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61"/>
    </row>
    <row r="137" spans="1:17" ht="13.5" thickBot="1" x14ac:dyDescent="0.25">
      <c r="D137" s="150"/>
      <c r="E137" s="150"/>
      <c r="F137" s="150"/>
    </row>
    <row r="138" spans="1:17" ht="15.75" x14ac:dyDescent="0.25">
      <c r="A138" s="19" t="s">
        <v>132</v>
      </c>
      <c r="B138" s="21"/>
      <c r="C138" s="21"/>
      <c r="D138" s="151"/>
      <c r="E138" s="15"/>
      <c r="F138" s="151"/>
      <c r="G138" s="21"/>
      <c r="H138" s="21"/>
      <c r="I138" s="21"/>
      <c r="J138" s="21"/>
      <c r="K138" s="21"/>
      <c r="L138" s="21"/>
      <c r="M138" s="21"/>
      <c r="N138" s="21"/>
      <c r="O138" s="22"/>
    </row>
    <row r="139" spans="1:17" ht="6.75" customHeight="1" x14ac:dyDescent="0.2">
      <c r="A139" s="23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24"/>
    </row>
    <row r="140" spans="1:17" ht="12.75" customHeight="1" x14ac:dyDescent="0.2">
      <c r="A140" s="25"/>
      <c r="B140" s="149"/>
      <c r="C140" s="149"/>
      <c r="D140" s="149"/>
      <c r="E140" s="149"/>
      <c r="F140" s="75" t="s">
        <v>87</v>
      </c>
      <c r="G140" s="138"/>
      <c r="H140" s="75" t="s">
        <v>115</v>
      </c>
      <c r="I140" s="138"/>
      <c r="J140" s="75" t="s">
        <v>133</v>
      </c>
      <c r="K140" s="138"/>
      <c r="L140" s="75" t="s">
        <v>102</v>
      </c>
      <c r="M140" s="138"/>
      <c r="N140" s="75" t="s">
        <v>103</v>
      </c>
      <c r="O140" s="76"/>
    </row>
    <row r="141" spans="1:17" x14ac:dyDescent="0.2">
      <c r="A141" s="25"/>
      <c r="B141" s="149"/>
      <c r="C141" s="149"/>
      <c r="D141" s="149"/>
      <c r="E141" s="149"/>
      <c r="F141" s="26" t="s">
        <v>104</v>
      </c>
      <c r="G141" s="26" t="s">
        <v>105</v>
      </c>
      <c r="H141" s="26" t="s">
        <v>104</v>
      </c>
      <c r="I141" s="138" t="s">
        <v>105</v>
      </c>
      <c r="J141" s="26" t="s">
        <v>104</v>
      </c>
      <c r="K141" s="26" t="s">
        <v>105</v>
      </c>
      <c r="L141" s="26" t="s">
        <v>104</v>
      </c>
      <c r="M141" s="26" t="s">
        <v>105</v>
      </c>
      <c r="N141" s="26" t="s">
        <v>104</v>
      </c>
      <c r="O141" s="28" t="s">
        <v>105</v>
      </c>
    </row>
    <row r="142" spans="1:17" x14ac:dyDescent="0.2">
      <c r="A142" s="23"/>
      <c r="B142" s="15" t="s">
        <v>134</v>
      </c>
      <c r="C142" s="15"/>
      <c r="D142" s="15"/>
      <c r="E142" s="15"/>
      <c r="F142" s="111">
        <v>27049</v>
      </c>
      <c r="G142" s="111">
        <v>26464</v>
      </c>
      <c r="H142" s="117">
        <v>99783312.099999994</v>
      </c>
      <c r="I142" s="117">
        <v>98041349.560000002</v>
      </c>
      <c r="J142" s="113">
        <v>0.74070000000000003</v>
      </c>
      <c r="K142" s="113">
        <v>0.73960000000000004</v>
      </c>
      <c r="L142" s="117">
        <v>6.12</v>
      </c>
      <c r="M142" s="117">
        <v>6.13</v>
      </c>
      <c r="N142" s="112">
        <v>144.66999999999999</v>
      </c>
      <c r="O142" s="140">
        <v>145.27000000000001</v>
      </c>
    </row>
    <row r="143" spans="1:17" ht="14.25" x14ac:dyDescent="0.2">
      <c r="A143" s="23"/>
      <c r="B143" s="15" t="s">
        <v>135</v>
      </c>
      <c r="C143" s="15"/>
      <c r="D143" s="15"/>
      <c r="E143" s="15"/>
      <c r="F143" s="111">
        <v>7048</v>
      </c>
      <c r="G143" s="111">
        <v>6908</v>
      </c>
      <c r="H143" s="117">
        <v>18455697.300000001</v>
      </c>
      <c r="I143" s="117">
        <v>18204164.829999998</v>
      </c>
      <c r="J143" s="113">
        <v>0.13700000000000001</v>
      </c>
      <c r="K143" s="113">
        <v>0.13730000000000001</v>
      </c>
      <c r="L143" s="117">
        <v>6.02</v>
      </c>
      <c r="M143" s="117">
        <v>6.02</v>
      </c>
      <c r="N143" s="112">
        <v>123.91</v>
      </c>
      <c r="O143" s="142">
        <v>124.46</v>
      </c>
      <c r="Q143" s="151"/>
    </row>
    <row r="144" spans="1:17" ht="14.25" x14ac:dyDescent="0.2">
      <c r="A144" s="23"/>
      <c r="B144" s="15" t="s">
        <v>136</v>
      </c>
      <c r="C144" s="15"/>
      <c r="D144" s="15"/>
      <c r="E144" s="15"/>
      <c r="F144" s="111">
        <v>3128</v>
      </c>
      <c r="G144" s="111">
        <v>3067</v>
      </c>
      <c r="H144" s="117">
        <v>9123827.6400000006</v>
      </c>
      <c r="I144" s="117">
        <v>9046509.0199999996</v>
      </c>
      <c r="J144" s="113">
        <v>6.7699999999999996E-2</v>
      </c>
      <c r="K144" s="113">
        <v>6.8199999999999997E-2</v>
      </c>
      <c r="L144" s="117">
        <v>5.51</v>
      </c>
      <c r="M144" s="117">
        <v>5.5</v>
      </c>
      <c r="N144" s="112">
        <v>132.06</v>
      </c>
      <c r="O144" s="142">
        <v>132.78</v>
      </c>
      <c r="Q144" s="151" t="s">
        <v>137</v>
      </c>
    </row>
    <row r="145" spans="1:15" x14ac:dyDescent="0.2">
      <c r="A145" s="23"/>
      <c r="B145" s="15" t="s">
        <v>138</v>
      </c>
      <c r="C145" s="15"/>
      <c r="D145" s="15"/>
      <c r="E145" s="15"/>
      <c r="F145" s="111">
        <v>479</v>
      </c>
      <c r="G145" s="111">
        <v>474</v>
      </c>
      <c r="H145" s="117">
        <v>7291968.3600000003</v>
      </c>
      <c r="I145" s="117">
        <v>7213240.04</v>
      </c>
      <c r="J145" s="113">
        <v>5.4100000000000002E-2</v>
      </c>
      <c r="K145" s="113">
        <v>5.4399999999999997E-2</v>
      </c>
      <c r="L145" s="117">
        <v>3.75</v>
      </c>
      <c r="M145" s="117">
        <v>3.76</v>
      </c>
      <c r="N145" s="112">
        <v>180.05</v>
      </c>
      <c r="O145" s="142">
        <v>179.11</v>
      </c>
    </row>
    <row r="146" spans="1:15" x14ac:dyDescent="0.2">
      <c r="A146" s="23"/>
      <c r="B146" s="15" t="s">
        <v>139</v>
      </c>
      <c r="C146" s="15"/>
      <c r="D146" s="15"/>
      <c r="E146" s="15"/>
      <c r="F146" s="111">
        <v>35</v>
      </c>
      <c r="G146" s="111">
        <v>35</v>
      </c>
      <c r="H146" s="117">
        <v>57416.32</v>
      </c>
      <c r="I146" s="117">
        <v>56783.93</v>
      </c>
      <c r="J146" s="113">
        <v>4.0000000000000002E-4</v>
      </c>
      <c r="K146" s="113">
        <v>4.0000000000000002E-4</v>
      </c>
      <c r="L146" s="117">
        <v>4.62</v>
      </c>
      <c r="M146" s="117">
        <v>4.62</v>
      </c>
      <c r="N146" s="112">
        <v>104.17</v>
      </c>
      <c r="O146" s="142">
        <v>109.69</v>
      </c>
    </row>
    <row r="147" spans="1:15" x14ac:dyDescent="0.2">
      <c r="A147" s="38"/>
      <c r="B147" s="46" t="s">
        <v>95</v>
      </c>
      <c r="C147" s="69"/>
      <c r="D147" s="69"/>
      <c r="E147" s="69"/>
      <c r="F147" s="144">
        <v>37739</v>
      </c>
      <c r="G147" s="144">
        <v>36948</v>
      </c>
      <c r="H147" s="130">
        <v>134712221.72</v>
      </c>
      <c r="I147" s="130">
        <v>132562047.38</v>
      </c>
      <c r="J147" s="131"/>
      <c r="K147" s="131"/>
      <c r="L147" s="130">
        <v>5.94</v>
      </c>
      <c r="M147" s="130">
        <v>5.94</v>
      </c>
      <c r="N147" s="130">
        <v>142.87</v>
      </c>
      <c r="O147" s="146">
        <v>143.38999999999999</v>
      </c>
    </row>
    <row r="148" spans="1:15" s="57" customFormat="1" ht="11.25" x14ac:dyDescent="0.2">
      <c r="A148" s="102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134"/>
      <c r="O148" s="56"/>
    </row>
    <row r="149" spans="1:15" s="57" customFormat="1" ht="12" thickBot="1" x14ac:dyDescent="0.25">
      <c r="A149" s="58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61"/>
    </row>
    <row r="150" spans="1:15" ht="13.5" thickBot="1" x14ac:dyDescent="0.25"/>
    <row r="151" spans="1:15" ht="15.75" x14ac:dyDescent="0.25">
      <c r="A151" s="19" t="s">
        <v>140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2"/>
    </row>
    <row r="152" spans="1:15" ht="6.75" customHeight="1" x14ac:dyDescent="0.2">
      <c r="A152" s="23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24"/>
    </row>
    <row r="153" spans="1:15" x14ac:dyDescent="0.2">
      <c r="A153" s="25"/>
      <c r="B153" s="149"/>
      <c r="C153" s="149"/>
      <c r="D153" s="149"/>
      <c r="E153" s="152"/>
      <c r="F153" s="75" t="s">
        <v>87</v>
      </c>
      <c r="G153" s="138"/>
      <c r="H153" s="75" t="s">
        <v>115</v>
      </c>
      <c r="I153" s="138"/>
      <c r="J153" s="75" t="s">
        <v>141</v>
      </c>
      <c r="K153" s="138"/>
      <c r="L153" s="28" t="s">
        <v>21</v>
      </c>
    </row>
    <row r="154" spans="1:15" x14ac:dyDescent="0.2">
      <c r="A154" s="25"/>
      <c r="B154" s="149"/>
      <c r="C154" s="149"/>
      <c r="D154" s="149"/>
      <c r="E154" s="152"/>
      <c r="F154" s="138" t="s">
        <v>104</v>
      </c>
      <c r="G154" s="138" t="s">
        <v>105</v>
      </c>
      <c r="H154" s="26" t="s">
        <v>104</v>
      </c>
      <c r="I154" s="26" t="s">
        <v>105</v>
      </c>
      <c r="J154" s="26" t="s">
        <v>104</v>
      </c>
      <c r="K154" s="26" t="s">
        <v>105</v>
      </c>
      <c r="L154" s="153"/>
    </row>
    <row r="155" spans="1:15" x14ac:dyDescent="0.2">
      <c r="A155" s="66"/>
      <c r="B155" s="67" t="s">
        <v>142</v>
      </c>
      <c r="C155" s="67"/>
      <c r="D155" s="67"/>
      <c r="E155" s="67"/>
      <c r="F155" s="111">
        <v>1057</v>
      </c>
      <c r="G155" s="111">
        <v>1029</v>
      </c>
      <c r="H155" s="117">
        <v>3411883.07</v>
      </c>
      <c r="I155" s="112">
        <v>3386374.48</v>
      </c>
      <c r="J155" s="113">
        <v>2.53E-2</v>
      </c>
      <c r="K155" s="114">
        <v>2.5499999999999998E-2</v>
      </c>
      <c r="L155" s="349">
        <v>3.0442</v>
      </c>
    </row>
    <row r="156" spans="1:15" x14ac:dyDescent="0.2">
      <c r="A156" s="23"/>
      <c r="B156" s="15" t="s">
        <v>143</v>
      </c>
      <c r="C156" s="15"/>
      <c r="D156" s="15"/>
      <c r="E156" s="15"/>
      <c r="F156" s="111">
        <v>36682</v>
      </c>
      <c r="G156" s="111">
        <v>35919</v>
      </c>
      <c r="H156" s="117">
        <v>131300338.65000001</v>
      </c>
      <c r="I156" s="112">
        <v>129175672.90000001</v>
      </c>
      <c r="J156" s="113">
        <v>0.97470000000000001</v>
      </c>
      <c r="K156" s="113">
        <v>0.97450000000000003</v>
      </c>
      <c r="L156" s="350">
        <v>2.3128000000000002</v>
      </c>
    </row>
    <row r="157" spans="1:15" x14ac:dyDescent="0.2">
      <c r="A157" s="23"/>
      <c r="B157" s="15" t="s">
        <v>144</v>
      </c>
      <c r="C157" s="15"/>
      <c r="D157" s="15"/>
      <c r="E157" s="15"/>
      <c r="F157" s="111">
        <v>0</v>
      </c>
      <c r="G157" s="111">
        <v>0</v>
      </c>
      <c r="H157" s="117">
        <v>0</v>
      </c>
      <c r="I157" s="117">
        <v>0</v>
      </c>
      <c r="J157" s="113">
        <v>0</v>
      </c>
      <c r="K157" s="113">
        <v>0</v>
      </c>
      <c r="L157" s="350">
        <v>0</v>
      </c>
    </row>
    <row r="158" spans="1:15" ht="13.5" thickBot="1" x14ac:dyDescent="0.25">
      <c r="A158" s="91"/>
      <c r="B158" s="154" t="s">
        <v>49</v>
      </c>
      <c r="C158" s="60"/>
      <c r="D158" s="60"/>
      <c r="E158" s="60"/>
      <c r="F158" s="155">
        <v>37739</v>
      </c>
      <c r="G158" s="155">
        <v>36948</v>
      </c>
      <c r="H158" s="156">
        <v>134712221.72</v>
      </c>
      <c r="I158" s="156">
        <v>132562047.38</v>
      </c>
      <c r="J158" s="157"/>
      <c r="K158" s="157"/>
      <c r="L158" s="351">
        <v>2.3315000000000001</v>
      </c>
    </row>
    <row r="159" spans="1:15" s="159" customFormat="1" ht="11.25" x14ac:dyDescent="0.2">
      <c r="A159" s="55"/>
      <c r="B159" s="158"/>
      <c r="C159" s="158"/>
      <c r="D159" s="158"/>
      <c r="E159" s="158"/>
      <c r="F159" s="158"/>
      <c r="G159" s="158"/>
      <c r="H159" s="158"/>
      <c r="I159" s="158"/>
      <c r="J159" s="158"/>
    </row>
    <row r="160" spans="1:15" s="159" customFormat="1" ht="11.25" x14ac:dyDescent="0.2">
      <c r="A160" s="55"/>
      <c r="B160" s="158"/>
      <c r="C160" s="158"/>
      <c r="D160" s="158"/>
      <c r="E160" s="158"/>
      <c r="F160" s="158"/>
      <c r="G160" s="158"/>
      <c r="H160" s="158"/>
      <c r="I160" s="158"/>
      <c r="J160" s="158"/>
    </row>
    <row r="161" spans="1:16" ht="13.5" thickBot="1" x14ac:dyDescent="0.25"/>
    <row r="162" spans="1:16" s="15" customFormat="1" ht="15.75" x14ac:dyDescent="0.25">
      <c r="A162" s="19" t="s">
        <v>145</v>
      </c>
      <c r="B162" s="160"/>
      <c r="C162" s="161"/>
      <c r="D162" s="162"/>
      <c r="E162" s="162"/>
      <c r="F162" s="163" t="s">
        <v>146</v>
      </c>
    </row>
    <row r="163" spans="1:16" s="15" customFormat="1" ht="13.5" thickBot="1" x14ac:dyDescent="0.25">
      <c r="A163" s="91" t="s">
        <v>147</v>
      </c>
      <c r="B163" s="91"/>
      <c r="C163" s="164"/>
      <c r="D163" s="164"/>
      <c r="E163" s="164"/>
      <c r="F163" s="332">
        <v>568021582.14999998</v>
      </c>
    </row>
    <row r="164" spans="1:16" s="15" customFormat="1" x14ac:dyDescent="0.2">
      <c r="C164" s="165"/>
      <c r="D164" s="165"/>
      <c r="E164" s="165"/>
      <c r="F164" s="166"/>
    </row>
    <row r="165" spans="1:16" s="15" customFormat="1" x14ac:dyDescent="0.2">
      <c r="A165" s="167"/>
      <c r="B165" s="167"/>
      <c r="C165" s="167"/>
      <c r="D165" s="167"/>
      <c r="E165" s="167"/>
      <c r="F165" s="168"/>
      <c r="G165" s="169"/>
      <c r="H165" s="169"/>
      <c r="I165" s="169"/>
      <c r="J165" s="169"/>
      <c r="K165" s="169"/>
      <c r="L165" s="170"/>
      <c r="M165" s="170"/>
      <c r="N165" s="170"/>
      <c r="O165" s="170"/>
      <c r="P165" s="171"/>
    </row>
    <row r="166" spans="1:16" s="15" customFormat="1" x14ac:dyDescent="0.2">
      <c r="A166" s="167"/>
      <c r="B166" s="167"/>
      <c r="C166" s="167"/>
      <c r="D166" s="167"/>
      <c r="E166" s="167"/>
      <c r="F166" s="167"/>
      <c r="L166" s="172"/>
      <c r="M166" s="172"/>
      <c r="N166" s="172"/>
      <c r="O166" s="172"/>
    </row>
    <row r="167" spans="1:16" x14ac:dyDescent="0.2">
      <c r="F167" s="127"/>
      <c r="G167" s="127"/>
      <c r="H167" s="18"/>
      <c r="I167" s="18"/>
      <c r="J167" s="18"/>
      <c r="K167" s="18"/>
      <c r="L167" s="173"/>
      <c r="M167" s="173"/>
      <c r="N167" s="173"/>
      <c r="O167" s="173"/>
    </row>
    <row r="168" spans="1:16" x14ac:dyDescent="0.2">
      <c r="F168" s="127"/>
      <c r="G168" s="127"/>
      <c r="H168" s="18"/>
      <c r="I168" s="18"/>
      <c r="J168" s="18"/>
      <c r="K168" s="18"/>
      <c r="L168" s="173"/>
      <c r="M168" s="173"/>
      <c r="N168" s="173"/>
      <c r="O168" s="173"/>
    </row>
    <row r="169" spans="1:16" x14ac:dyDescent="0.2">
      <c r="F169" s="18"/>
      <c r="G169" s="18"/>
      <c r="H169" s="18"/>
      <c r="I169" s="18"/>
      <c r="J169" s="18"/>
      <c r="K169" s="18"/>
      <c r="L169" s="174"/>
      <c r="M169" s="174"/>
      <c r="N169" s="174"/>
      <c r="O169" s="174"/>
    </row>
    <row r="171" spans="1:16" x14ac:dyDescent="0.2">
      <c r="F171" s="18"/>
    </row>
  </sheetData>
  <mergeCells count="16"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9:O169">
    <cfRule type="containsText" dxfId="0" priority="1" operator="containsText" text="TRUE">
      <formula>NOT(ISERROR(SEARCH("TRUE",F169)))</formula>
    </cfRule>
  </conditionalFormatting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sqref="A1:XFD1"/>
    </sheetView>
  </sheetViews>
  <sheetFormatPr defaultColWidth="9.140625" defaultRowHeight="12.75" x14ac:dyDescent="0.2"/>
  <cols>
    <col min="1" max="2" width="3.140625" style="175" customWidth="1"/>
    <col min="3" max="3" width="14.42578125" style="175" customWidth="1"/>
    <col min="4" max="4" width="13.140625" style="175" customWidth="1"/>
    <col min="5" max="5" width="12.85546875" style="175" customWidth="1"/>
    <col min="6" max="6" width="11.7109375" style="175" customWidth="1"/>
    <col min="7" max="7" width="15.85546875" style="175" bestFit="1" customWidth="1"/>
    <col min="8" max="8" width="19.28515625" style="175" customWidth="1"/>
    <col min="9" max="9" width="15.140625" style="175" bestFit="1" customWidth="1"/>
    <col min="10" max="11" width="14.42578125" style="175" customWidth="1"/>
    <col min="12" max="12" width="15.7109375" style="175" bestFit="1" customWidth="1"/>
    <col min="13" max="13" width="14.42578125" style="175" customWidth="1"/>
    <col min="14" max="14" width="17.140625" style="175" customWidth="1"/>
    <col min="15" max="15" width="3.7109375" style="175" customWidth="1"/>
    <col min="16" max="16" width="15.28515625" style="175" customWidth="1"/>
    <col min="17" max="17" width="28.85546875" style="175" bestFit="1" customWidth="1"/>
    <col min="18" max="18" width="15.7109375" style="175" bestFit="1" customWidth="1"/>
    <col min="19" max="19" width="18.28515625" style="175" bestFit="1" customWidth="1"/>
    <col min="20" max="20" width="17.7109375" style="175" bestFit="1" customWidth="1"/>
    <col min="21" max="21" width="14.42578125" style="175" customWidth="1"/>
    <col min="22" max="22" width="13.7109375" style="175" bestFit="1" customWidth="1"/>
    <col min="23" max="23" width="14.140625" style="175" bestFit="1" customWidth="1"/>
    <col min="24" max="24" width="13.140625" style="175" bestFit="1" customWidth="1"/>
    <col min="25" max="38" width="10.85546875" style="175" customWidth="1"/>
    <col min="39" max="39" width="2.7109375" style="175" customWidth="1"/>
    <col min="40" max="16384" width="9.140625" style="175"/>
  </cols>
  <sheetData>
    <row r="1" spans="1:39" ht="15.75" x14ac:dyDescent="0.25">
      <c r="A1" s="261" t="s">
        <v>0</v>
      </c>
    </row>
    <row r="2" spans="1:39" ht="15.75" customHeight="1" x14ac:dyDescent="0.25">
      <c r="A2" s="261" t="s">
        <v>148</v>
      </c>
      <c r="S2" s="176"/>
      <c r="T2" s="176"/>
      <c r="U2" s="176"/>
    </row>
    <row r="3" spans="1:39" ht="15.75" x14ac:dyDescent="0.25">
      <c r="A3" s="261" t="str">
        <f>+FFELP!D5</f>
        <v>Indenture No. 4, LLC</v>
      </c>
      <c r="R3" s="176"/>
      <c r="S3" s="176"/>
      <c r="T3" s="176"/>
      <c r="U3" s="176"/>
    </row>
    <row r="4" spans="1:39" ht="13.5" thickBot="1" x14ac:dyDescent="0.25">
      <c r="R4" s="176"/>
      <c r="S4" s="176"/>
      <c r="T4" s="176"/>
      <c r="U4" s="176"/>
    </row>
    <row r="5" spans="1:39" x14ac:dyDescent="0.2">
      <c r="B5" s="352" t="s">
        <v>6</v>
      </c>
      <c r="C5" s="353"/>
      <c r="D5" s="353"/>
      <c r="E5" s="376">
        <f>FFELP!D6</f>
        <v>43794</v>
      </c>
      <c r="F5" s="376"/>
      <c r="G5" s="377"/>
      <c r="R5" s="176"/>
      <c r="S5" s="176"/>
      <c r="T5" s="176"/>
      <c r="U5" s="176"/>
    </row>
    <row r="6" spans="1:39" ht="13.5" thickBot="1" x14ac:dyDescent="0.25">
      <c r="B6" s="360" t="s">
        <v>149</v>
      </c>
      <c r="C6" s="361"/>
      <c r="D6" s="361"/>
      <c r="E6" s="378">
        <f>FFELP!D7</f>
        <v>43769</v>
      </c>
      <c r="F6" s="378"/>
      <c r="G6" s="379"/>
      <c r="R6" s="176"/>
      <c r="S6" s="176"/>
      <c r="T6" s="176"/>
      <c r="U6" s="176"/>
    </row>
    <row r="8" spans="1:39" x14ac:dyDescent="0.2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39" ht="15.75" thickBot="1" x14ac:dyDescent="0.3">
      <c r="A9" s="178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S9" s="68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</row>
    <row r="10" spans="1:39" ht="15.75" customHeight="1" thickBot="1" x14ac:dyDescent="0.25">
      <c r="A10" s="177"/>
      <c r="B10" s="177"/>
      <c r="C10" s="177"/>
      <c r="D10" s="177"/>
      <c r="E10" s="177"/>
      <c r="F10" s="177"/>
      <c r="G10" s="177"/>
      <c r="H10" s="177"/>
      <c r="J10" s="179"/>
      <c r="K10" s="180"/>
      <c r="L10" s="180"/>
      <c r="M10" s="180"/>
      <c r="N10" s="181"/>
      <c r="O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</row>
    <row r="11" spans="1:39" ht="18" thickBot="1" x14ac:dyDescent="0.3">
      <c r="A11" s="182" t="s">
        <v>150</v>
      </c>
      <c r="B11" s="183"/>
      <c r="C11" s="183"/>
      <c r="D11" s="183"/>
      <c r="E11" s="183"/>
      <c r="F11" s="183"/>
      <c r="G11" s="183"/>
      <c r="H11" s="184"/>
      <c r="J11" s="185" t="s">
        <v>151</v>
      </c>
      <c r="K11" s="177"/>
      <c r="L11" s="177"/>
      <c r="M11" s="177"/>
      <c r="N11" s="333">
        <v>43769</v>
      </c>
      <c r="O11" s="186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</row>
    <row r="12" spans="1:39" x14ac:dyDescent="0.2">
      <c r="A12" s="185"/>
      <c r="B12" s="177"/>
      <c r="C12" s="177"/>
      <c r="D12" s="177"/>
      <c r="E12" s="177"/>
      <c r="F12" s="177"/>
      <c r="G12" s="177"/>
      <c r="H12" s="187"/>
      <c r="J12" s="188" t="s">
        <v>152</v>
      </c>
      <c r="L12" s="177"/>
      <c r="M12" s="177"/>
      <c r="N12" s="189"/>
      <c r="O12" s="81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</row>
    <row r="13" spans="1:39" x14ac:dyDescent="0.2">
      <c r="A13" s="188"/>
      <c r="B13" s="177" t="s">
        <v>153</v>
      </c>
      <c r="C13" s="177"/>
      <c r="D13" s="177"/>
      <c r="E13" s="177"/>
      <c r="F13" s="177"/>
      <c r="G13" s="177"/>
      <c r="H13" s="189">
        <v>2318163.58</v>
      </c>
      <c r="J13" s="23" t="s">
        <v>154</v>
      </c>
      <c r="L13" s="177"/>
      <c r="M13" s="177"/>
      <c r="N13" s="189">
        <v>54462.94</v>
      </c>
      <c r="O13" s="81"/>
      <c r="P13" s="177"/>
      <c r="Q13" s="170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</row>
    <row r="14" spans="1:39" x14ac:dyDescent="0.2">
      <c r="A14" s="188"/>
      <c r="B14" s="177" t="s">
        <v>155</v>
      </c>
      <c r="C14" s="177"/>
      <c r="D14" s="177"/>
      <c r="E14" s="177"/>
      <c r="F14" s="190"/>
      <c r="G14" s="177"/>
      <c r="H14" s="189">
        <v>0</v>
      </c>
      <c r="J14" s="23" t="s">
        <v>156</v>
      </c>
      <c r="L14" s="177"/>
      <c r="M14" s="177"/>
      <c r="N14" s="189">
        <v>21869.23</v>
      </c>
      <c r="O14" s="81"/>
      <c r="P14" s="191"/>
      <c r="Q14" s="177"/>
      <c r="R14" s="170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</row>
    <row r="15" spans="1:39" x14ac:dyDescent="0.2">
      <c r="A15" s="188"/>
      <c r="B15" s="177" t="s">
        <v>67</v>
      </c>
      <c r="C15" s="177"/>
      <c r="D15" s="177"/>
      <c r="E15" s="177"/>
      <c r="F15" s="177"/>
      <c r="G15" s="177"/>
      <c r="H15" s="189"/>
      <c r="J15" s="23" t="s">
        <v>157</v>
      </c>
      <c r="L15" s="177"/>
      <c r="M15" s="177"/>
      <c r="N15" s="189">
        <v>15227.67</v>
      </c>
      <c r="O15" s="81"/>
      <c r="P15" s="177"/>
      <c r="Q15" s="68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</row>
    <row r="16" spans="1:39" x14ac:dyDescent="0.2">
      <c r="A16" s="188"/>
      <c r="B16" s="177"/>
      <c r="C16" s="177" t="s">
        <v>158</v>
      </c>
      <c r="D16" s="177"/>
      <c r="E16" s="177"/>
      <c r="F16" s="177"/>
      <c r="G16" s="177"/>
      <c r="H16" s="189">
        <v>0</v>
      </c>
      <c r="J16" s="23" t="s">
        <v>159</v>
      </c>
      <c r="L16" s="177"/>
      <c r="M16" s="177"/>
      <c r="N16" s="192">
        <v>0</v>
      </c>
      <c r="O16" s="81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</row>
    <row r="17" spans="1:39" ht="13.5" thickBot="1" x14ac:dyDescent="0.25">
      <c r="A17" s="188"/>
      <c r="B17" s="177" t="s">
        <v>160</v>
      </c>
      <c r="C17" s="177"/>
      <c r="D17" s="177"/>
      <c r="E17" s="177"/>
      <c r="F17" s="177"/>
      <c r="G17" s="177"/>
      <c r="H17" s="189">
        <v>6706.82</v>
      </c>
      <c r="I17" s="193"/>
      <c r="J17" s="194"/>
      <c r="K17" s="154" t="s">
        <v>161</v>
      </c>
      <c r="L17" s="195"/>
      <c r="M17" s="195"/>
      <c r="N17" s="334">
        <v>91559.84</v>
      </c>
      <c r="O17" s="81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</row>
    <row r="18" spans="1:39" x14ac:dyDescent="0.2">
      <c r="A18" s="188"/>
      <c r="B18" s="177" t="s">
        <v>162</v>
      </c>
      <c r="C18" s="177"/>
      <c r="D18" s="177"/>
      <c r="E18" s="177"/>
      <c r="F18" s="177"/>
      <c r="G18" s="177"/>
      <c r="H18" s="189">
        <v>0</v>
      </c>
      <c r="O18" s="81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</row>
    <row r="19" spans="1:39" x14ac:dyDescent="0.2">
      <c r="A19" s="188"/>
      <c r="B19" s="15" t="s">
        <v>163</v>
      </c>
      <c r="C19" s="177"/>
      <c r="D19" s="177"/>
      <c r="E19" s="177"/>
      <c r="F19" s="177"/>
      <c r="G19" s="177"/>
      <c r="H19" s="189">
        <v>0</v>
      </c>
      <c r="O19" s="81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</row>
    <row r="20" spans="1:39" x14ac:dyDescent="0.2">
      <c r="A20" s="188"/>
      <c r="B20" s="177" t="s">
        <v>164</v>
      </c>
      <c r="C20" s="177"/>
      <c r="D20" s="177"/>
      <c r="E20" s="177"/>
      <c r="F20" s="177"/>
      <c r="G20" s="177"/>
      <c r="H20" s="189">
        <v>407679.4</v>
      </c>
      <c r="I20" s="196"/>
      <c r="O20" s="81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</row>
    <row r="21" spans="1:39" x14ac:dyDescent="0.2">
      <c r="A21" s="188"/>
      <c r="B21" s="15" t="s">
        <v>165</v>
      </c>
      <c r="C21" s="177"/>
      <c r="D21" s="177"/>
      <c r="E21" s="177"/>
      <c r="F21" s="177"/>
      <c r="G21" s="177"/>
      <c r="H21" s="189"/>
      <c r="P21" s="177"/>
      <c r="Q21" s="177"/>
      <c r="R21" s="79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</row>
    <row r="22" spans="1:39" ht="13.5" thickBot="1" x14ac:dyDescent="0.25">
      <c r="A22" s="188"/>
      <c r="B22" s="177" t="s">
        <v>166</v>
      </c>
      <c r="C22" s="177"/>
      <c r="D22" s="177"/>
      <c r="E22" s="177"/>
      <c r="F22" s="177"/>
      <c r="G22" s="177"/>
      <c r="H22" s="189">
        <v>0</v>
      </c>
      <c r="N22" s="196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</row>
    <row r="23" spans="1:39" x14ac:dyDescent="0.2">
      <c r="A23" s="188"/>
      <c r="B23" s="177" t="s">
        <v>167</v>
      </c>
      <c r="C23" s="177"/>
      <c r="D23" s="177"/>
      <c r="E23" s="177"/>
      <c r="F23" s="177"/>
      <c r="G23" s="177"/>
      <c r="H23" s="189"/>
      <c r="J23" s="179" t="s">
        <v>168</v>
      </c>
      <c r="K23" s="180"/>
      <c r="L23" s="180"/>
      <c r="M23" s="180"/>
      <c r="N23" s="335">
        <v>43769</v>
      </c>
      <c r="O23" s="165"/>
      <c r="P23" s="197"/>
      <c r="Q23" s="177"/>
      <c r="R23" s="177"/>
      <c r="S23" s="177"/>
      <c r="T23" s="177"/>
      <c r="U23" s="68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</row>
    <row r="24" spans="1:39" x14ac:dyDescent="0.2">
      <c r="A24" s="188"/>
      <c r="B24" s="177" t="s">
        <v>169</v>
      </c>
      <c r="C24" s="177"/>
      <c r="D24" s="177"/>
      <c r="E24" s="177"/>
      <c r="F24" s="177"/>
      <c r="G24" s="177"/>
      <c r="H24" s="189"/>
      <c r="J24" s="188"/>
      <c r="K24" s="177"/>
      <c r="L24" s="177"/>
      <c r="M24" s="177"/>
      <c r="N24" s="198"/>
      <c r="P24" s="19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</row>
    <row r="25" spans="1:39" x14ac:dyDescent="0.2">
      <c r="A25" s="188"/>
      <c r="B25" s="177" t="s">
        <v>170</v>
      </c>
      <c r="C25" s="177"/>
      <c r="D25" s="177"/>
      <c r="E25" s="177"/>
      <c r="F25" s="177"/>
      <c r="G25" s="177"/>
      <c r="H25" s="189"/>
      <c r="J25" s="199" t="s">
        <v>171</v>
      </c>
      <c r="K25" s="177"/>
      <c r="L25" s="177"/>
      <c r="M25" s="177"/>
      <c r="N25" s="336">
        <v>545314.88</v>
      </c>
      <c r="P25" s="197"/>
      <c r="Q25" s="15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</row>
    <row r="26" spans="1:39" x14ac:dyDescent="0.2">
      <c r="A26" s="188"/>
      <c r="B26" s="177" t="s">
        <v>172</v>
      </c>
      <c r="C26" s="177"/>
      <c r="D26" s="177"/>
      <c r="E26" s="177"/>
      <c r="F26" s="177"/>
      <c r="G26" s="177"/>
      <c r="H26" s="189"/>
      <c r="J26" s="199" t="s">
        <v>173</v>
      </c>
      <c r="K26" s="177"/>
      <c r="L26" s="177"/>
      <c r="M26" s="177"/>
      <c r="N26" s="203">
        <v>111360293.34999999</v>
      </c>
      <c r="P26" s="197"/>
      <c r="Q26" s="15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</row>
    <row r="27" spans="1:39" x14ac:dyDescent="0.2">
      <c r="A27" s="188"/>
      <c r="B27" s="177" t="s">
        <v>174</v>
      </c>
      <c r="C27" s="177"/>
      <c r="D27" s="177"/>
      <c r="E27" s="177"/>
      <c r="F27" s="177"/>
      <c r="G27" s="177"/>
      <c r="H27" s="189"/>
      <c r="J27" s="199" t="s">
        <v>175</v>
      </c>
      <c r="K27" s="177"/>
      <c r="L27" s="177"/>
      <c r="M27" s="177"/>
      <c r="N27" s="337">
        <v>0.19604940525057829</v>
      </c>
      <c r="O27" s="200"/>
      <c r="P27" s="201"/>
      <c r="Q27" s="15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</row>
    <row r="28" spans="1:39" x14ac:dyDescent="0.2">
      <c r="A28" s="188"/>
      <c r="B28" s="177"/>
      <c r="C28" s="177"/>
      <c r="D28" s="177"/>
      <c r="E28" s="177"/>
      <c r="F28" s="177"/>
      <c r="G28" s="177"/>
      <c r="H28" s="202"/>
      <c r="J28" s="199" t="s">
        <v>176</v>
      </c>
      <c r="K28" s="177"/>
      <c r="L28" s="177"/>
      <c r="M28" s="177"/>
      <c r="N28" s="337">
        <v>0.8442398356237043</v>
      </c>
      <c r="P28" s="201"/>
      <c r="Q28" s="15"/>
      <c r="R28" s="177"/>
      <c r="S28" s="177"/>
      <c r="T28" s="177"/>
      <c r="U28" s="177"/>
      <c r="V28" s="177"/>
      <c r="W28" s="177"/>
    </row>
    <row r="29" spans="1:39" x14ac:dyDescent="0.2">
      <c r="A29" s="188"/>
      <c r="B29" s="177"/>
      <c r="C29" s="68" t="s">
        <v>177</v>
      </c>
      <c r="D29" s="177"/>
      <c r="E29" s="177"/>
      <c r="F29" s="177"/>
      <c r="G29" s="177"/>
      <c r="H29" s="338">
        <v>2732549.8</v>
      </c>
      <c r="I29" s="196"/>
      <c r="J29" s="199"/>
      <c r="K29" s="177"/>
      <c r="L29" s="177"/>
      <c r="M29" s="177"/>
      <c r="N29" s="203"/>
      <c r="P29" s="197"/>
      <c r="Q29" s="15"/>
      <c r="R29" s="177"/>
      <c r="S29" s="177"/>
      <c r="T29" s="177"/>
      <c r="U29" s="177"/>
      <c r="V29" s="177"/>
      <c r="W29" s="177"/>
    </row>
    <row r="30" spans="1:39" ht="13.5" thickBot="1" x14ac:dyDescent="0.25">
      <c r="A30" s="188"/>
      <c r="B30" s="177"/>
      <c r="C30" s="68"/>
      <c r="D30" s="177"/>
      <c r="E30" s="177"/>
      <c r="F30" s="177"/>
      <c r="G30" s="177"/>
      <c r="H30" s="202"/>
      <c r="J30" s="199" t="s">
        <v>178</v>
      </c>
      <c r="K30" s="177"/>
      <c r="L30" s="177"/>
      <c r="M30" s="177"/>
      <c r="N30" s="336">
        <v>407679.4</v>
      </c>
      <c r="P30" s="197"/>
      <c r="Q30" s="15"/>
      <c r="R30" s="177"/>
      <c r="S30" s="177"/>
      <c r="T30" s="177"/>
      <c r="U30" s="177"/>
      <c r="V30" s="177"/>
      <c r="W30" s="177"/>
    </row>
    <row r="31" spans="1:39" x14ac:dyDescent="0.2">
      <c r="A31" s="204" t="s">
        <v>179</v>
      </c>
      <c r="B31" s="205"/>
      <c r="C31" s="206"/>
      <c r="D31" s="205"/>
      <c r="E31" s="205"/>
      <c r="F31" s="205"/>
      <c r="G31" s="205"/>
      <c r="H31" s="207"/>
      <c r="J31" s="199" t="s">
        <v>180</v>
      </c>
      <c r="K31" s="177"/>
      <c r="L31" s="177"/>
      <c r="M31" s="177"/>
      <c r="N31" s="203">
        <v>0</v>
      </c>
      <c r="P31" s="197"/>
      <c r="Q31" s="15"/>
      <c r="R31" s="177"/>
      <c r="S31" s="177"/>
      <c r="T31" s="177"/>
      <c r="U31" s="177"/>
      <c r="V31" s="177"/>
      <c r="W31" s="177"/>
    </row>
    <row r="32" spans="1:39" ht="14.25" x14ac:dyDescent="0.2">
      <c r="A32" s="53"/>
      <c r="B32" s="158"/>
      <c r="C32" s="158"/>
      <c r="D32" s="158"/>
      <c r="E32" s="158"/>
      <c r="F32" s="158"/>
      <c r="G32" s="158"/>
      <c r="H32" s="208"/>
      <c r="J32" s="23" t="s">
        <v>181</v>
      </c>
      <c r="K32" s="177"/>
      <c r="L32" s="177"/>
      <c r="M32" s="177"/>
      <c r="N32" s="336">
        <v>110657775.5253</v>
      </c>
      <c r="P32" s="77"/>
      <c r="Q32" s="15"/>
      <c r="R32" s="177"/>
      <c r="S32" s="177"/>
      <c r="T32" s="177"/>
      <c r="U32" s="177"/>
      <c r="V32" s="177"/>
      <c r="W32" s="177"/>
    </row>
    <row r="33" spans="1:23" ht="15" thickBot="1" x14ac:dyDescent="0.25">
      <c r="A33" s="58"/>
      <c r="B33" s="209"/>
      <c r="C33" s="209"/>
      <c r="D33" s="209"/>
      <c r="E33" s="209"/>
      <c r="F33" s="209"/>
      <c r="G33" s="210"/>
      <c r="H33" s="211"/>
      <c r="J33" s="23" t="s">
        <v>182</v>
      </c>
      <c r="K33" s="15"/>
      <c r="L33" s="15"/>
      <c r="M33" s="15"/>
      <c r="N33" s="337">
        <v>0.99369148730156431</v>
      </c>
      <c r="P33" s="201"/>
      <c r="Q33" s="15"/>
      <c r="R33" s="177"/>
      <c r="S33" s="177"/>
      <c r="T33" s="177"/>
      <c r="U33" s="177"/>
      <c r="V33" s="177"/>
      <c r="W33" s="177"/>
    </row>
    <row r="34" spans="1:23" s="159" customFormat="1" x14ac:dyDescent="0.2">
      <c r="A34" s="55"/>
      <c r="B34" s="158"/>
      <c r="C34" s="158"/>
      <c r="D34" s="158"/>
      <c r="E34" s="158"/>
      <c r="F34" s="158"/>
      <c r="G34" s="158"/>
      <c r="H34" s="158"/>
      <c r="J34" s="23" t="s">
        <v>183</v>
      </c>
      <c r="K34" s="15"/>
      <c r="L34" s="15"/>
      <c r="M34" s="15"/>
      <c r="N34" s="337">
        <v>1.2367801625440369E-3</v>
      </c>
      <c r="P34" s="201"/>
      <c r="Q34" s="15"/>
      <c r="R34" s="158"/>
      <c r="S34" s="158"/>
      <c r="T34" s="158"/>
      <c r="U34" s="158"/>
      <c r="V34" s="158"/>
      <c r="W34" s="158"/>
    </row>
    <row r="35" spans="1:23" s="159" customFormat="1" ht="13.5" thickBot="1" x14ac:dyDescent="0.25">
      <c r="G35" s="212"/>
      <c r="J35" s="213" t="s">
        <v>184</v>
      </c>
      <c r="K35" s="214"/>
      <c r="L35" s="214"/>
      <c r="M35" s="214"/>
      <c r="N35" s="215">
        <v>0</v>
      </c>
      <c r="P35" s="158"/>
      <c r="Q35" s="15"/>
      <c r="R35" s="158"/>
      <c r="S35" s="158"/>
      <c r="T35" s="158"/>
      <c r="U35" s="158"/>
      <c r="V35" s="158"/>
      <c r="W35" s="158"/>
    </row>
    <row r="36" spans="1:23" s="159" customFormat="1" x14ac:dyDescent="0.2">
      <c r="H36" s="216"/>
      <c r="J36" s="217" t="s">
        <v>185</v>
      </c>
      <c r="K36" s="218"/>
      <c r="L36" s="218"/>
      <c r="M36" s="218"/>
      <c r="N36" s="219"/>
      <c r="P36" s="158"/>
      <c r="Q36" s="220"/>
      <c r="R36" s="81"/>
      <c r="S36" s="158"/>
      <c r="T36" s="158"/>
      <c r="U36" s="158"/>
      <c r="V36" s="158"/>
      <c r="W36" s="158"/>
    </row>
    <row r="37" spans="1:23" s="159" customFormat="1" ht="13.5" thickBot="1" x14ac:dyDescent="0.25">
      <c r="H37" s="212"/>
      <c r="J37" s="372" t="s">
        <v>186</v>
      </c>
      <c r="K37" s="373"/>
      <c r="L37" s="373"/>
      <c r="M37" s="373"/>
      <c r="N37" s="374"/>
      <c r="O37" s="221"/>
      <c r="P37" s="158"/>
      <c r="Q37" s="55"/>
      <c r="R37" s="81"/>
      <c r="S37" s="158"/>
      <c r="T37" s="158"/>
      <c r="U37" s="158"/>
      <c r="V37" s="158"/>
      <c r="W37" s="158"/>
    </row>
    <row r="38" spans="1:23" s="159" customFormat="1" x14ac:dyDescent="0.2">
      <c r="J38" s="55"/>
      <c r="K38" s="68"/>
      <c r="L38" s="177"/>
      <c r="M38" s="177"/>
      <c r="N38" s="177"/>
      <c r="O38" s="177"/>
      <c r="P38" s="158"/>
      <c r="Q38" s="158"/>
      <c r="R38" s="81"/>
      <c r="S38" s="222"/>
      <c r="T38" s="158"/>
      <c r="U38" s="158"/>
      <c r="V38" s="158"/>
      <c r="W38" s="158"/>
    </row>
    <row r="39" spans="1:23" ht="13.5" thickBot="1" x14ac:dyDescent="0.25">
      <c r="P39" s="177"/>
      <c r="Q39" s="177"/>
      <c r="R39" s="81"/>
      <c r="S39" s="177"/>
      <c r="T39" s="177"/>
      <c r="U39" s="177"/>
      <c r="V39" s="177"/>
      <c r="W39" s="177"/>
    </row>
    <row r="40" spans="1:23" ht="15.75" thickBot="1" x14ac:dyDescent="0.3">
      <c r="A40" s="182" t="s">
        <v>187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4"/>
      <c r="O40" s="177"/>
      <c r="P40" s="177"/>
      <c r="Q40" s="177"/>
      <c r="R40" s="81"/>
      <c r="S40" s="223"/>
      <c r="T40" s="177"/>
      <c r="U40" s="177"/>
      <c r="V40" s="177"/>
      <c r="W40" s="177"/>
    </row>
    <row r="41" spans="1:23" ht="15.75" thickBot="1" x14ac:dyDescent="0.3">
      <c r="A41" s="224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202"/>
      <c r="O41" s="177"/>
      <c r="P41" s="177"/>
      <c r="Q41" s="158"/>
      <c r="R41" s="81"/>
      <c r="S41" s="177"/>
      <c r="T41" s="177"/>
    </row>
    <row r="42" spans="1:23" x14ac:dyDescent="0.2">
      <c r="A42" s="225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1"/>
      <c r="O42" s="177"/>
      <c r="P42" s="177"/>
      <c r="Q42" s="177"/>
      <c r="R42" s="177"/>
      <c r="S42" s="223"/>
      <c r="T42" s="177"/>
    </row>
    <row r="43" spans="1:23" x14ac:dyDescent="0.2">
      <c r="A43" s="185" t="s">
        <v>188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226" t="s">
        <v>189</v>
      </c>
      <c r="M43" s="227"/>
      <c r="N43" s="228" t="s">
        <v>190</v>
      </c>
      <c r="O43" s="229"/>
      <c r="P43" s="177"/>
      <c r="Q43" s="177"/>
      <c r="R43" s="196"/>
    </row>
    <row r="44" spans="1:23" x14ac:dyDescent="0.2">
      <c r="A44" s="188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202"/>
      <c r="O44" s="177"/>
      <c r="P44" s="177"/>
      <c r="Q44" s="230"/>
    </row>
    <row r="45" spans="1:23" x14ac:dyDescent="0.2">
      <c r="A45" s="188"/>
      <c r="B45" s="68" t="s">
        <v>177</v>
      </c>
      <c r="C45" s="177"/>
      <c r="D45" s="177"/>
      <c r="E45" s="177"/>
      <c r="F45" s="177"/>
      <c r="G45" s="177"/>
      <c r="H45" s="177"/>
      <c r="I45" s="177"/>
      <c r="J45" s="177"/>
      <c r="K45" s="177"/>
      <c r="L45" s="81"/>
      <c r="M45" s="81"/>
      <c r="N45" s="189">
        <v>2732549.8</v>
      </c>
      <c r="O45" s="177"/>
      <c r="P45" s="177"/>
      <c r="Q45" s="230"/>
    </row>
    <row r="46" spans="1:23" x14ac:dyDescent="0.2">
      <c r="A46" s="188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81"/>
      <c r="M46" s="81"/>
      <c r="N46" s="189"/>
      <c r="O46" s="81"/>
      <c r="P46" s="177"/>
      <c r="Q46" s="230"/>
    </row>
    <row r="47" spans="1:23" x14ac:dyDescent="0.2">
      <c r="A47" s="188"/>
      <c r="B47" s="68" t="s">
        <v>191</v>
      </c>
      <c r="C47" s="177"/>
      <c r="D47" s="177"/>
      <c r="E47" s="177"/>
      <c r="F47" s="177"/>
      <c r="G47" s="177"/>
      <c r="H47" s="177"/>
      <c r="I47" s="177"/>
      <c r="J47" s="177"/>
      <c r="K47" s="177"/>
      <c r="L47" s="81">
        <v>129172.31</v>
      </c>
      <c r="M47" s="81"/>
      <c r="N47" s="189">
        <v>2603377.4900000002</v>
      </c>
      <c r="O47" s="81"/>
      <c r="P47" s="177"/>
      <c r="Q47" s="231"/>
    </row>
    <row r="48" spans="1:23" x14ac:dyDescent="0.2">
      <c r="A48" s="188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81"/>
      <c r="M48" s="81"/>
      <c r="N48" s="189"/>
      <c r="O48" s="81"/>
      <c r="P48" s="177"/>
      <c r="Q48" s="231"/>
    </row>
    <row r="49" spans="1:24" x14ac:dyDescent="0.2">
      <c r="A49" s="188"/>
      <c r="B49" s="68" t="s">
        <v>192</v>
      </c>
      <c r="C49" s="177"/>
      <c r="D49" s="177"/>
      <c r="E49" s="177"/>
      <c r="F49" s="177"/>
      <c r="G49" s="177"/>
      <c r="H49" s="177"/>
      <c r="I49" s="177"/>
      <c r="J49" s="177"/>
      <c r="K49" s="177"/>
      <c r="L49" s="81"/>
      <c r="M49" s="81"/>
      <c r="N49" s="189">
        <v>2603377.4900000002</v>
      </c>
      <c r="O49" s="81"/>
      <c r="P49" s="177"/>
      <c r="Q49" s="230"/>
    </row>
    <row r="50" spans="1:24" x14ac:dyDescent="0.2">
      <c r="A50" s="188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81"/>
      <c r="M50" s="81"/>
      <c r="N50" s="189"/>
      <c r="O50" s="81"/>
      <c r="P50" s="177"/>
      <c r="Q50" s="230"/>
    </row>
    <row r="51" spans="1:24" x14ac:dyDescent="0.2">
      <c r="A51" s="188"/>
      <c r="B51" s="68" t="s">
        <v>193</v>
      </c>
      <c r="C51" s="177"/>
      <c r="D51" s="177"/>
      <c r="E51" s="177"/>
      <c r="F51" s="177"/>
      <c r="G51" s="177"/>
      <c r="H51" s="177"/>
      <c r="I51" s="177"/>
      <c r="J51" s="177"/>
      <c r="K51" s="177"/>
      <c r="L51" s="81">
        <v>54462.94</v>
      </c>
      <c r="M51" s="81"/>
      <c r="N51" s="189">
        <v>2548914.5499999998</v>
      </c>
      <c r="O51" s="81"/>
      <c r="P51" s="177"/>
      <c r="Q51" s="231"/>
    </row>
    <row r="52" spans="1:24" x14ac:dyDescent="0.2">
      <c r="A52" s="188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81"/>
      <c r="M52" s="81"/>
      <c r="N52" s="189"/>
      <c r="O52" s="81"/>
      <c r="P52" s="177"/>
      <c r="Q52" s="231"/>
    </row>
    <row r="53" spans="1:24" x14ac:dyDescent="0.2">
      <c r="A53" s="188"/>
      <c r="B53" s="68" t="s">
        <v>194</v>
      </c>
      <c r="C53" s="177"/>
      <c r="D53" s="177"/>
      <c r="E53" s="177"/>
      <c r="F53" s="177"/>
      <c r="G53" s="177"/>
      <c r="H53" s="177"/>
      <c r="I53" s="177"/>
      <c r="J53" s="177"/>
      <c r="K53" s="177"/>
      <c r="L53" s="81">
        <v>5467.31</v>
      </c>
      <c r="M53" s="81"/>
      <c r="N53" s="189">
        <v>2543447.2400000002</v>
      </c>
      <c r="O53" s="81"/>
      <c r="P53" s="177"/>
      <c r="Q53" s="177"/>
    </row>
    <row r="54" spans="1:24" x14ac:dyDescent="0.2">
      <c r="A54" s="188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81"/>
      <c r="M54" s="81"/>
      <c r="N54" s="189"/>
      <c r="O54" s="81"/>
    </row>
    <row r="55" spans="1:24" x14ac:dyDescent="0.2">
      <c r="A55" s="188"/>
      <c r="B55" s="68" t="s">
        <v>195</v>
      </c>
      <c r="C55" s="177"/>
      <c r="D55" s="177"/>
      <c r="E55" s="177"/>
      <c r="F55" s="177"/>
      <c r="G55" s="177"/>
      <c r="H55" s="177"/>
      <c r="I55" s="177"/>
      <c r="J55" s="177"/>
      <c r="K55" s="177"/>
      <c r="L55" s="81">
        <v>232955.77</v>
      </c>
      <c r="M55" s="81"/>
      <c r="N55" s="189">
        <v>2310491.4700000002</v>
      </c>
      <c r="O55" s="81"/>
    </row>
    <row r="56" spans="1:24" x14ac:dyDescent="0.2">
      <c r="A56" s="188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81"/>
      <c r="M56" s="81"/>
      <c r="N56" s="189"/>
      <c r="O56" s="81"/>
    </row>
    <row r="57" spans="1:24" x14ac:dyDescent="0.2">
      <c r="A57" s="188"/>
      <c r="B57" s="68" t="s">
        <v>196</v>
      </c>
      <c r="C57" s="177"/>
      <c r="D57" s="177"/>
      <c r="E57" s="177"/>
      <c r="F57" s="177"/>
      <c r="G57" s="177"/>
      <c r="H57" s="177"/>
      <c r="I57" s="177"/>
      <c r="J57" s="177"/>
      <c r="K57" s="177"/>
      <c r="L57" s="81">
        <v>20624.18</v>
      </c>
      <c r="M57" s="81"/>
      <c r="N57" s="189">
        <v>2289867.29</v>
      </c>
      <c r="O57" s="81"/>
      <c r="P57" s="177"/>
      <c r="Q57" s="223"/>
      <c r="R57" s="177"/>
      <c r="S57" s="177"/>
      <c r="T57" s="177"/>
      <c r="U57" s="177"/>
      <c r="V57" s="177"/>
      <c r="W57" s="177"/>
      <c r="X57" s="177"/>
    </row>
    <row r="58" spans="1:24" x14ac:dyDescent="0.2">
      <c r="A58" s="188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81"/>
      <c r="M58" s="81"/>
      <c r="N58" s="189"/>
      <c r="O58" s="81"/>
      <c r="P58" s="177"/>
      <c r="Q58" s="232"/>
      <c r="R58" s="177"/>
      <c r="S58" s="375"/>
      <c r="T58" s="375"/>
      <c r="U58" s="177"/>
      <c r="V58" s="177"/>
      <c r="W58" s="177"/>
      <c r="X58" s="177"/>
    </row>
    <row r="59" spans="1:24" x14ac:dyDescent="0.2">
      <c r="A59" s="188"/>
      <c r="B59" s="68" t="s">
        <v>197</v>
      </c>
      <c r="C59" s="177"/>
      <c r="D59" s="177"/>
      <c r="E59" s="177"/>
      <c r="F59" s="177"/>
      <c r="G59" s="177"/>
      <c r="H59" s="177"/>
      <c r="I59" s="177"/>
      <c r="J59" s="177"/>
      <c r="K59" s="177"/>
      <c r="L59" s="81">
        <v>0</v>
      </c>
      <c r="M59" s="81"/>
      <c r="N59" s="189">
        <v>2289867.29</v>
      </c>
      <c r="O59" s="81"/>
      <c r="P59" s="177"/>
      <c r="Q59" s="177"/>
      <c r="R59" s="177"/>
      <c r="S59" s="15"/>
      <c r="T59" s="177"/>
      <c r="U59" s="177"/>
      <c r="V59" s="177"/>
      <c r="W59" s="177"/>
      <c r="X59" s="177"/>
    </row>
    <row r="60" spans="1:24" x14ac:dyDescent="0.2">
      <c r="A60" s="188"/>
      <c r="B60" s="68"/>
      <c r="C60" s="177"/>
      <c r="D60" s="177"/>
      <c r="E60" s="177"/>
      <c r="F60" s="177"/>
      <c r="G60" s="177"/>
      <c r="H60" s="177"/>
      <c r="I60" s="177"/>
      <c r="J60" s="177"/>
      <c r="K60" s="177"/>
      <c r="L60" s="81"/>
      <c r="M60" s="81"/>
      <c r="N60" s="189"/>
      <c r="O60" s="81"/>
      <c r="P60" s="233"/>
      <c r="Q60" s="15"/>
      <c r="R60" s="15"/>
      <c r="S60" s="234"/>
      <c r="T60" s="81"/>
      <c r="U60" s="177"/>
      <c r="V60" s="81"/>
      <c r="W60" s="81"/>
      <c r="X60" s="81"/>
    </row>
    <row r="61" spans="1:24" x14ac:dyDescent="0.2">
      <c r="A61" s="188"/>
      <c r="B61" s="68" t="s">
        <v>198</v>
      </c>
      <c r="C61" s="177"/>
      <c r="D61" s="177"/>
      <c r="E61" s="177"/>
      <c r="F61" s="177"/>
      <c r="G61" s="177"/>
      <c r="H61" s="177"/>
      <c r="I61" s="177"/>
      <c r="J61" s="177"/>
      <c r="K61" s="177"/>
      <c r="L61" s="81">
        <v>2150174.34</v>
      </c>
      <c r="M61" s="81"/>
      <c r="N61" s="189">
        <v>139692.95000000001</v>
      </c>
      <c r="O61" s="81"/>
      <c r="P61" s="233"/>
      <c r="Q61" s="15"/>
      <c r="R61" s="15"/>
      <c r="S61" s="234"/>
      <c r="T61" s="81"/>
      <c r="U61" s="177"/>
      <c r="V61" s="81"/>
      <c r="W61" s="81"/>
      <c r="X61" s="81"/>
    </row>
    <row r="62" spans="1:24" x14ac:dyDescent="0.2">
      <c r="A62" s="188"/>
      <c r="B62" s="68"/>
      <c r="C62" s="177"/>
      <c r="D62" s="177"/>
      <c r="E62" s="177"/>
      <c r="F62" s="177"/>
      <c r="G62" s="177"/>
      <c r="H62" s="177"/>
      <c r="I62" s="177"/>
      <c r="J62" s="177"/>
      <c r="K62" s="177"/>
      <c r="L62" s="81"/>
      <c r="M62" s="81"/>
      <c r="N62" s="189"/>
      <c r="O62" s="81"/>
      <c r="P62" s="233"/>
      <c r="Q62" s="15"/>
      <c r="R62" s="15"/>
      <c r="S62" s="234"/>
      <c r="T62" s="81"/>
      <c r="U62" s="177"/>
      <c r="V62" s="81"/>
      <c r="W62" s="81"/>
      <c r="X62" s="81"/>
    </row>
    <row r="63" spans="1:24" x14ac:dyDescent="0.2">
      <c r="A63" s="188"/>
      <c r="B63" s="68" t="s">
        <v>199</v>
      </c>
      <c r="C63" s="177"/>
      <c r="D63" s="177"/>
      <c r="E63" s="177"/>
      <c r="F63" s="177"/>
      <c r="G63" s="177"/>
      <c r="H63" s="177"/>
      <c r="I63" s="177"/>
      <c r="J63" s="177"/>
      <c r="K63" s="177"/>
      <c r="L63" s="81">
        <v>16401.919999999998</v>
      </c>
      <c r="M63" s="81"/>
      <c r="N63" s="189">
        <v>123291.03</v>
      </c>
      <c r="O63" s="81"/>
      <c r="P63" s="233"/>
      <c r="Q63" s="15"/>
      <c r="R63" s="15"/>
      <c r="S63" s="234"/>
      <c r="T63" s="81"/>
      <c r="U63" s="177"/>
      <c r="V63" s="81"/>
      <c r="W63" s="81"/>
      <c r="X63" s="81"/>
    </row>
    <row r="64" spans="1:24" x14ac:dyDescent="0.2">
      <c r="A64" s="188"/>
      <c r="B64" s="68"/>
      <c r="C64" s="177"/>
      <c r="D64" s="177"/>
      <c r="E64" s="177"/>
      <c r="F64" s="177"/>
      <c r="G64" s="177"/>
      <c r="H64" s="177"/>
      <c r="I64" s="177"/>
      <c r="J64" s="177"/>
      <c r="K64" s="177"/>
      <c r="L64" s="81"/>
      <c r="M64" s="81"/>
      <c r="N64" s="189"/>
      <c r="O64" s="81"/>
      <c r="P64" s="233"/>
      <c r="Q64" s="15"/>
      <c r="R64" s="15"/>
      <c r="S64" s="234"/>
      <c r="T64" s="81"/>
      <c r="U64" s="177"/>
      <c r="V64" s="81"/>
      <c r="W64" s="81"/>
      <c r="X64" s="81"/>
    </row>
    <row r="65" spans="1:24" x14ac:dyDescent="0.2">
      <c r="A65" s="188"/>
      <c r="B65" s="68" t="s">
        <v>200</v>
      </c>
      <c r="C65" s="177"/>
      <c r="D65" s="177"/>
      <c r="E65" s="177"/>
      <c r="F65" s="177"/>
      <c r="G65" s="177"/>
      <c r="H65" s="177"/>
      <c r="I65" s="177"/>
      <c r="J65" s="177"/>
      <c r="K65" s="177"/>
      <c r="L65" s="81"/>
      <c r="M65" s="81"/>
      <c r="N65" s="189">
        <v>123291.03</v>
      </c>
      <c r="O65" s="81"/>
      <c r="P65" s="233"/>
      <c r="Q65" s="15"/>
      <c r="R65" s="15"/>
      <c r="S65" s="234"/>
      <c r="T65" s="81"/>
      <c r="U65" s="177"/>
      <c r="V65" s="81"/>
      <c r="W65" s="81"/>
      <c r="X65" s="81"/>
    </row>
    <row r="66" spans="1:24" x14ac:dyDescent="0.2">
      <c r="A66" s="188"/>
      <c r="B66" s="68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202"/>
      <c r="O66" s="81"/>
      <c r="P66" s="233"/>
      <c r="Q66" s="15"/>
      <c r="R66" s="15"/>
      <c r="S66" s="234"/>
      <c r="T66" s="81"/>
      <c r="U66" s="177"/>
      <c r="V66" s="81"/>
      <c r="W66" s="81"/>
      <c r="X66" s="81"/>
    </row>
    <row r="67" spans="1:24" x14ac:dyDescent="0.2">
      <c r="A67" s="188"/>
      <c r="B67" s="68" t="s">
        <v>201</v>
      </c>
      <c r="C67" s="177"/>
      <c r="D67" s="177"/>
      <c r="E67" s="177"/>
      <c r="F67" s="177"/>
      <c r="G67" s="177"/>
      <c r="H67" s="177"/>
      <c r="I67" s="177"/>
      <c r="J67" s="177"/>
      <c r="K67" s="177"/>
      <c r="L67" s="81">
        <v>123291.03</v>
      </c>
      <c r="M67" s="177"/>
      <c r="N67" s="189">
        <v>0</v>
      </c>
      <c r="O67" s="81"/>
      <c r="P67" s="233"/>
      <c r="Q67" s="15"/>
      <c r="R67" s="15"/>
      <c r="S67" s="234"/>
      <c r="T67" s="81"/>
      <c r="U67" s="177"/>
      <c r="V67" s="81"/>
      <c r="W67" s="81"/>
      <c r="X67" s="81"/>
    </row>
    <row r="68" spans="1:24" x14ac:dyDescent="0.2">
      <c r="A68" s="188"/>
      <c r="B68" s="68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202"/>
      <c r="O68" s="81"/>
      <c r="P68" s="233"/>
      <c r="Q68" s="15"/>
      <c r="R68" s="15"/>
      <c r="S68" s="234"/>
      <c r="T68" s="81"/>
      <c r="U68" s="177"/>
      <c r="V68" s="81"/>
      <c r="W68" s="81"/>
      <c r="X68" s="81"/>
    </row>
    <row r="69" spans="1:24" x14ac:dyDescent="0.2">
      <c r="A69" s="188"/>
      <c r="B69" s="68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202"/>
      <c r="O69" s="81"/>
      <c r="P69" s="233"/>
      <c r="Q69" s="15"/>
      <c r="R69" s="15"/>
      <c r="S69" s="234"/>
      <c r="T69" s="81"/>
      <c r="U69" s="177"/>
      <c r="V69" s="81"/>
      <c r="W69" s="81"/>
      <c r="X69" s="81"/>
    </row>
    <row r="70" spans="1:24" x14ac:dyDescent="0.2">
      <c r="A70" s="188"/>
      <c r="B70" s="158"/>
      <c r="C70" s="235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202"/>
      <c r="O70" s="81"/>
      <c r="P70" s="236"/>
      <c r="Q70" s="15"/>
      <c r="R70" s="15"/>
      <c r="S70" s="234"/>
      <c r="T70" s="81"/>
      <c r="U70" s="177"/>
      <c r="V70" s="81"/>
      <c r="W70" s="177"/>
      <c r="X70" s="177"/>
    </row>
    <row r="71" spans="1:24" x14ac:dyDescent="0.2">
      <c r="A71" s="53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202"/>
      <c r="O71" s="81"/>
      <c r="P71" s="233"/>
      <c r="Q71" s="15"/>
      <c r="R71" s="15"/>
      <c r="S71" s="234"/>
      <c r="T71" s="81"/>
      <c r="U71" s="177"/>
      <c r="V71" s="81"/>
      <c r="W71" s="177"/>
      <c r="X71" s="177"/>
    </row>
    <row r="72" spans="1:24" ht="13.5" thickBot="1" x14ac:dyDescent="0.25">
      <c r="A72" s="58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237"/>
      <c r="O72" s="81"/>
      <c r="P72" s="236"/>
      <c r="Q72" s="15"/>
      <c r="R72" s="15"/>
      <c r="S72" s="238"/>
      <c r="T72" s="81"/>
      <c r="U72" s="177"/>
      <c r="V72" s="81"/>
      <c r="W72" s="177"/>
      <c r="X72" s="177"/>
    </row>
    <row r="73" spans="1:24" ht="13.5" thickBot="1" x14ac:dyDescent="0.25">
      <c r="A73" s="188"/>
      <c r="B73" s="68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81"/>
      <c r="P73" s="15"/>
      <c r="Q73" s="68"/>
      <c r="R73" s="68"/>
      <c r="S73" s="166"/>
      <c r="T73" s="166"/>
      <c r="U73" s="177"/>
      <c r="V73" s="177"/>
      <c r="W73" s="177"/>
      <c r="X73" s="177"/>
    </row>
    <row r="74" spans="1:24" x14ac:dyDescent="0.2">
      <c r="A74" s="179" t="s">
        <v>202</v>
      </c>
      <c r="B74" s="180"/>
      <c r="C74" s="180"/>
      <c r="D74" s="180"/>
      <c r="E74" s="180"/>
      <c r="F74" s="180"/>
      <c r="G74" s="239" t="s">
        <v>203</v>
      </c>
      <c r="H74" s="239" t="s">
        <v>204</v>
      </c>
      <c r="I74" s="240" t="s">
        <v>205</v>
      </c>
      <c r="J74" s="177"/>
      <c r="K74" s="177"/>
      <c r="L74" s="177"/>
      <c r="M74" s="177"/>
      <c r="N74" s="177"/>
      <c r="O74" s="81"/>
      <c r="P74" s="233"/>
      <c r="Q74" s="15"/>
      <c r="R74" s="15"/>
      <c r="S74" s="238"/>
      <c r="T74" s="81"/>
      <c r="U74" s="177"/>
      <c r="V74" s="177"/>
      <c r="W74" s="177"/>
      <c r="X74" s="177"/>
    </row>
    <row r="75" spans="1:24" x14ac:dyDescent="0.2">
      <c r="A75" s="188"/>
      <c r="B75" s="177"/>
      <c r="C75" s="177"/>
      <c r="D75" s="177"/>
      <c r="E75" s="177"/>
      <c r="F75" s="177"/>
      <c r="G75" s="241"/>
      <c r="H75" s="241"/>
      <c r="I75" s="202"/>
      <c r="J75" s="177"/>
      <c r="K75" s="177"/>
      <c r="L75" s="177"/>
      <c r="M75" s="177"/>
      <c r="N75" s="177"/>
      <c r="O75" s="81"/>
      <c r="P75" s="236"/>
      <c r="Q75" s="15"/>
      <c r="R75" s="15"/>
      <c r="S75" s="238"/>
      <c r="T75" s="81"/>
      <c r="U75" s="177"/>
      <c r="V75" s="177"/>
      <c r="W75" s="177"/>
      <c r="X75" s="177"/>
    </row>
    <row r="76" spans="1:24" x14ac:dyDescent="0.2">
      <c r="A76" s="188"/>
      <c r="B76" s="177" t="s">
        <v>206</v>
      </c>
      <c r="C76" s="177"/>
      <c r="D76" s="177"/>
      <c r="E76" s="177"/>
      <c r="F76" s="177"/>
      <c r="G76" s="339">
        <v>232955.77</v>
      </c>
      <c r="H76" s="339">
        <v>20624.18</v>
      </c>
      <c r="I76" s="198">
        <v>253579.94999999998</v>
      </c>
      <c r="J76" s="177"/>
      <c r="K76" s="177"/>
      <c r="L76" s="177"/>
      <c r="M76" s="177"/>
      <c r="N76" s="177"/>
      <c r="O76" s="81"/>
      <c r="P76" s="236"/>
      <c r="Q76" s="15"/>
      <c r="R76" s="15"/>
      <c r="S76" s="238"/>
      <c r="T76" s="81"/>
      <c r="U76" s="177"/>
      <c r="V76" s="177"/>
      <c r="W76" s="177"/>
      <c r="X76" s="177"/>
    </row>
    <row r="77" spans="1:24" x14ac:dyDescent="0.2">
      <c r="A77" s="188"/>
      <c r="B77" s="177" t="s">
        <v>207</v>
      </c>
      <c r="C77" s="177"/>
      <c r="D77" s="177"/>
      <c r="E77" s="177"/>
      <c r="F77" s="177"/>
      <c r="G77" s="340">
        <v>232955.77</v>
      </c>
      <c r="H77" s="340">
        <v>20624.18</v>
      </c>
      <c r="I77" s="341">
        <v>253579.94999999998</v>
      </c>
      <c r="J77" s="177"/>
      <c r="K77" s="177"/>
      <c r="L77" s="177"/>
      <c r="M77" s="177"/>
      <c r="N77" s="177"/>
      <c r="O77" s="81"/>
      <c r="P77" s="177"/>
      <c r="Q77" s="68"/>
      <c r="R77" s="68"/>
      <c r="S77" s="166"/>
      <c r="T77" s="166"/>
      <c r="U77" s="177"/>
      <c r="V77" s="177"/>
      <c r="W77" s="177"/>
      <c r="X77" s="177"/>
    </row>
    <row r="78" spans="1:24" x14ac:dyDescent="0.2">
      <c r="A78" s="188"/>
      <c r="B78" s="177"/>
      <c r="C78" s="15" t="s">
        <v>208</v>
      </c>
      <c r="D78" s="177"/>
      <c r="E78" s="177"/>
      <c r="F78" s="177"/>
      <c r="G78" s="339">
        <v>0</v>
      </c>
      <c r="H78" s="339">
        <v>0</v>
      </c>
      <c r="I78" s="198">
        <v>0</v>
      </c>
      <c r="J78" s="177"/>
      <c r="K78" s="177"/>
      <c r="L78" s="177"/>
      <c r="M78" s="177"/>
      <c r="N78" s="177"/>
      <c r="O78" s="81"/>
      <c r="P78" s="177"/>
      <c r="Q78" s="15"/>
      <c r="R78" s="15"/>
      <c r="S78" s="81"/>
      <c r="T78" s="81"/>
      <c r="U78" s="177"/>
      <c r="V78" s="177"/>
      <c r="W78" s="177"/>
      <c r="X78" s="177"/>
    </row>
    <row r="79" spans="1:24" x14ac:dyDescent="0.2">
      <c r="A79" s="188"/>
      <c r="B79" s="177"/>
      <c r="C79" s="177"/>
      <c r="D79" s="177"/>
      <c r="E79" s="177"/>
      <c r="F79" s="177"/>
      <c r="G79" s="241"/>
      <c r="H79" s="241"/>
      <c r="I79" s="202"/>
      <c r="J79" s="177"/>
      <c r="K79" s="177"/>
      <c r="L79" s="177"/>
      <c r="M79" s="177"/>
      <c r="N79" s="177"/>
      <c r="O79" s="81"/>
      <c r="P79" s="177"/>
      <c r="Q79" s="68"/>
      <c r="R79" s="68"/>
      <c r="S79" s="166"/>
      <c r="T79" s="166"/>
      <c r="U79" s="15"/>
      <c r="V79" s="177"/>
      <c r="W79" s="177"/>
      <c r="X79" s="177"/>
    </row>
    <row r="80" spans="1:24" x14ac:dyDescent="0.2">
      <c r="A80" s="188"/>
      <c r="B80" s="177" t="s">
        <v>209</v>
      </c>
      <c r="C80" s="177"/>
      <c r="D80" s="177"/>
      <c r="E80" s="177"/>
      <c r="F80" s="177"/>
      <c r="G80" s="35">
        <v>0</v>
      </c>
      <c r="H80" s="35">
        <v>0</v>
      </c>
      <c r="I80" s="198">
        <v>0</v>
      </c>
      <c r="J80" s="177"/>
      <c r="K80" s="177"/>
      <c r="L80" s="177"/>
      <c r="M80" s="177"/>
      <c r="N80" s="177"/>
      <c r="O80" s="81"/>
      <c r="P80" s="177"/>
      <c r="Q80" s="177"/>
      <c r="R80" s="177"/>
      <c r="S80" s="177"/>
      <c r="T80" s="223"/>
      <c r="U80" s="177"/>
      <c r="V80" s="177"/>
      <c r="W80" s="177"/>
      <c r="X80" s="177"/>
    </row>
    <row r="81" spans="1:24" x14ac:dyDescent="0.2">
      <c r="A81" s="188"/>
      <c r="B81" s="177" t="s">
        <v>210</v>
      </c>
      <c r="C81" s="177"/>
      <c r="D81" s="177"/>
      <c r="E81" s="177"/>
      <c r="F81" s="177"/>
      <c r="G81" s="42">
        <v>0</v>
      </c>
      <c r="H81" s="42">
        <v>0</v>
      </c>
      <c r="I81" s="341">
        <v>0</v>
      </c>
      <c r="J81" s="177"/>
      <c r="K81" s="177"/>
      <c r="L81" s="177"/>
      <c r="M81" s="177"/>
      <c r="N81" s="177"/>
      <c r="O81" s="81"/>
      <c r="P81" s="177"/>
      <c r="Q81" s="177"/>
      <c r="R81" s="177"/>
      <c r="S81" s="177"/>
      <c r="T81" s="223"/>
      <c r="U81" s="177"/>
      <c r="V81" s="177"/>
      <c r="W81" s="177"/>
      <c r="X81" s="177"/>
    </row>
    <row r="82" spans="1:24" x14ac:dyDescent="0.2">
      <c r="A82" s="188"/>
      <c r="B82" s="177"/>
      <c r="C82" s="177" t="s">
        <v>211</v>
      </c>
      <c r="D82" s="177"/>
      <c r="E82" s="177"/>
      <c r="F82" s="177"/>
      <c r="G82" s="35">
        <v>0</v>
      </c>
      <c r="H82" s="35"/>
      <c r="I82" s="198">
        <v>0</v>
      </c>
      <c r="J82" s="177"/>
      <c r="K82" s="177"/>
      <c r="L82" s="177"/>
      <c r="M82" s="177"/>
      <c r="N82" s="177"/>
      <c r="O82" s="81"/>
      <c r="P82" s="177"/>
      <c r="Q82" s="177"/>
      <c r="R82" s="177"/>
      <c r="S82" s="177"/>
      <c r="T82" s="177"/>
      <c r="U82" s="177"/>
      <c r="V82" s="177"/>
      <c r="W82" s="177"/>
      <c r="X82" s="177"/>
    </row>
    <row r="83" spans="1:24" x14ac:dyDescent="0.2">
      <c r="A83" s="188"/>
      <c r="B83" s="177"/>
      <c r="C83" s="177"/>
      <c r="D83" s="177"/>
      <c r="E83" s="177"/>
      <c r="F83" s="177"/>
      <c r="G83" s="241"/>
      <c r="H83" s="241"/>
      <c r="I83" s="202"/>
      <c r="J83" s="177"/>
      <c r="K83" s="177"/>
      <c r="L83" s="177"/>
      <c r="M83" s="177"/>
      <c r="N83" s="177"/>
      <c r="O83" s="81"/>
      <c r="P83" s="177"/>
      <c r="Q83" s="177"/>
      <c r="R83" s="177"/>
      <c r="S83" s="177"/>
      <c r="T83" s="177"/>
      <c r="U83" s="177"/>
      <c r="V83" s="177"/>
      <c r="W83" s="177"/>
      <c r="X83" s="177"/>
    </row>
    <row r="84" spans="1:24" x14ac:dyDescent="0.2">
      <c r="A84" s="188"/>
      <c r="B84" s="177" t="s">
        <v>212</v>
      </c>
      <c r="C84" s="177"/>
      <c r="D84" s="177"/>
      <c r="E84" s="177"/>
      <c r="F84" s="177"/>
      <c r="G84" s="339">
        <v>2150174.34</v>
      </c>
      <c r="H84" s="339">
        <v>0</v>
      </c>
      <c r="I84" s="198">
        <v>2150174.34</v>
      </c>
      <c r="J84" s="177"/>
      <c r="K84" s="177"/>
      <c r="L84" s="177"/>
      <c r="M84" s="177"/>
      <c r="N84" s="177"/>
      <c r="O84" s="81"/>
      <c r="P84" s="177"/>
      <c r="Q84" s="177"/>
      <c r="R84" s="177"/>
      <c r="S84" s="177"/>
      <c r="T84" s="177"/>
      <c r="U84" s="177"/>
      <c r="V84" s="177"/>
      <c r="W84" s="177"/>
      <c r="X84" s="177"/>
    </row>
    <row r="85" spans="1:24" x14ac:dyDescent="0.2">
      <c r="A85" s="188"/>
      <c r="B85" s="177" t="s">
        <v>213</v>
      </c>
      <c r="C85" s="177"/>
      <c r="D85" s="177"/>
      <c r="E85" s="177"/>
      <c r="F85" s="177"/>
      <c r="G85" s="340">
        <v>2150174.34</v>
      </c>
      <c r="H85" s="42">
        <v>0</v>
      </c>
      <c r="I85" s="341">
        <v>2150174.34</v>
      </c>
      <c r="J85" s="177"/>
      <c r="K85" s="177"/>
      <c r="L85" s="177"/>
      <c r="M85" s="177"/>
      <c r="N85" s="177"/>
      <c r="O85" s="81"/>
      <c r="P85" s="1"/>
    </row>
    <row r="86" spans="1:24" x14ac:dyDescent="0.2">
      <c r="A86" s="188"/>
      <c r="B86" s="177"/>
      <c r="C86" s="15" t="s">
        <v>214</v>
      </c>
      <c r="D86" s="177"/>
      <c r="E86" s="177"/>
      <c r="F86" s="177"/>
      <c r="G86" s="339">
        <v>0</v>
      </c>
      <c r="H86" s="339">
        <v>0</v>
      </c>
      <c r="I86" s="198">
        <v>0</v>
      </c>
      <c r="J86" s="177"/>
      <c r="K86" s="177"/>
      <c r="L86" s="177"/>
      <c r="M86" s="177"/>
      <c r="N86" s="177"/>
      <c r="O86" s="81"/>
    </row>
    <row r="87" spans="1:24" s="159" customFormat="1" x14ac:dyDescent="0.2">
      <c r="A87" s="188"/>
      <c r="B87" s="177"/>
      <c r="C87" s="177"/>
      <c r="D87" s="177"/>
      <c r="E87" s="177"/>
      <c r="F87" s="177"/>
      <c r="G87" s="241"/>
      <c r="H87" s="241"/>
      <c r="I87" s="202"/>
      <c r="J87" s="158"/>
      <c r="K87" s="158"/>
      <c r="L87" s="158"/>
      <c r="M87" s="158"/>
      <c r="N87" s="158"/>
      <c r="O87" s="177"/>
      <c r="Q87" s="175"/>
      <c r="R87" s="175"/>
      <c r="S87" s="175"/>
      <c r="T87" s="175"/>
      <c r="U87" s="175"/>
    </row>
    <row r="88" spans="1:24" x14ac:dyDescent="0.2">
      <c r="A88" s="188"/>
      <c r="B88" s="177"/>
      <c r="C88" s="68" t="s">
        <v>215</v>
      </c>
      <c r="D88" s="177"/>
      <c r="E88" s="177"/>
      <c r="F88" s="177"/>
      <c r="G88" s="339">
        <v>2383130.11</v>
      </c>
      <c r="H88" s="339">
        <v>20624.18</v>
      </c>
      <c r="I88" s="342">
        <v>2403754.29</v>
      </c>
      <c r="J88" s="177"/>
      <c r="K88" s="177"/>
      <c r="L88" s="177"/>
      <c r="M88" s="177"/>
      <c r="N88" s="177"/>
      <c r="O88" s="177"/>
      <c r="P88" s="177"/>
      <c r="Q88" s="158"/>
      <c r="R88" s="158"/>
      <c r="S88" s="158"/>
      <c r="T88" s="158"/>
      <c r="U88" s="158"/>
    </row>
    <row r="89" spans="1:24" x14ac:dyDescent="0.2">
      <c r="A89" s="188"/>
      <c r="B89" s="177"/>
      <c r="C89" s="177"/>
      <c r="D89" s="177"/>
      <c r="E89" s="177"/>
      <c r="F89" s="177"/>
      <c r="G89" s="241"/>
      <c r="H89" s="241"/>
      <c r="I89" s="202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</row>
    <row r="90" spans="1:24" ht="13.5" thickBot="1" x14ac:dyDescent="0.25">
      <c r="A90" s="194"/>
      <c r="B90" s="195"/>
      <c r="C90" s="195"/>
      <c r="D90" s="195"/>
      <c r="E90" s="195"/>
      <c r="F90" s="195"/>
      <c r="G90" s="242"/>
      <c r="H90" s="242"/>
      <c r="I90" s="237"/>
      <c r="O90" s="177"/>
      <c r="P90" s="177"/>
      <c r="Q90" s="177"/>
      <c r="R90" s="177"/>
      <c r="S90" s="177"/>
      <c r="T90" s="177"/>
      <c r="U90" s="177"/>
    </row>
    <row r="91" spans="1:24" x14ac:dyDescent="0.2">
      <c r="O91" s="177"/>
      <c r="P91" s="177"/>
      <c r="Q91" s="77"/>
      <c r="R91" s="177"/>
      <c r="S91" s="177"/>
      <c r="T91" s="177"/>
      <c r="U91" s="177"/>
    </row>
    <row r="92" spans="1:24" x14ac:dyDescent="0.2">
      <c r="O92" s="177"/>
      <c r="P92" s="243"/>
      <c r="Q92" s="243"/>
      <c r="R92" s="177"/>
      <c r="S92" s="177"/>
      <c r="T92" s="177"/>
      <c r="U92" s="177"/>
    </row>
    <row r="93" spans="1:24" x14ac:dyDescent="0.2">
      <c r="O93" s="244"/>
      <c r="P93" s="243"/>
      <c r="Q93" s="243"/>
      <c r="R93" s="177"/>
      <c r="S93" s="177"/>
      <c r="T93" s="177"/>
      <c r="U93" s="177"/>
    </row>
    <row r="94" spans="1:24" x14ac:dyDescent="0.2">
      <c r="O94" s="244"/>
      <c r="P94" s="243"/>
      <c r="Q94" s="243"/>
      <c r="R94" s="177"/>
      <c r="S94" s="177"/>
      <c r="T94" s="177"/>
      <c r="U94" s="177"/>
    </row>
    <row r="95" spans="1:24" x14ac:dyDescent="0.2">
      <c r="O95" s="177"/>
      <c r="P95" s="223"/>
      <c r="Q95" s="223"/>
      <c r="R95" s="177"/>
      <c r="S95" s="177"/>
      <c r="T95" s="177"/>
      <c r="U95" s="177"/>
    </row>
    <row r="96" spans="1:24" x14ac:dyDescent="0.2">
      <c r="O96" s="177"/>
      <c r="P96" s="223"/>
      <c r="Q96" s="223"/>
      <c r="R96" s="223"/>
      <c r="S96" s="177"/>
      <c r="T96" s="177"/>
      <c r="U96" s="177"/>
    </row>
    <row r="97" spans="15:21" x14ac:dyDescent="0.2">
      <c r="O97" s="177"/>
      <c r="P97" s="177"/>
      <c r="Q97" s="177"/>
      <c r="R97" s="177"/>
      <c r="S97" s="177"/>
      <c r="T97" s="177"/>
      <c r="U97" s="177"/>
    </row>
    <row r="98" spans="15:21" x14ac:dyDescent="0.2">
      <c r="O98" s="177"/>
      <c r="P98" s="177"/>
      <c r="Q98" s="177"/>
      <c r="R98" s="177"/>
      <c r="S98" s="177"/>
      <c r="T98" s="177"/>
      <c r="U98" s="177"/>
    </row>
    <row r="142" spans="6:11" x14ac:dyDescent="0.2">
      <c r="F142" s="245"/>
      <c r="G142" s="245"/>
      <c r="H142" s="246"/>
      <c r="I142" s="246"/>
      <c r="J142" s="247"/>
      <c r="K142" s="247"/>
    </row>
    <row r="143" spans="6:11" x14ac:dyDescent="0.2">
      <c r="F143" s="245"/>
      <c r="G143" s="245"/>
      <c r="H143" s="246"/>
      <c r="I143" s="246"/>
      <c r="J143" s="247"/>
      <c r="K143" s="247"/>
    </row>
    <row r="144" spans="6:11" x14ac:dyDescent="0.2">
      <c r="F144" s="245"/>
      <c r="G144" s="245"/>
      <c r="H144" s="246"/>
      <c r="I144" s="246"/>
      <c r="J144" s="247"/>
      <c r="K144" s="247"/>
    </row>
    <row r="145" spans="6:11" x14ac:dyDescent="0.2">
      <c r="H145" s="246"/>
      <c r="I145" s="246"/>
      <c r="J145" s="247"/>
      <c r="K145" s="247"/>
    </row>
    <row r="146" spans="6:11" x14ac:dyDescent="0.2">
      <c r="H146" s="246"/>
      <c r="I146" s="246"/>
      <c r="J146" s="247"/>
      <c r="K146" s="247"/>
    </row>
    <row r="147" spans="6:11" x14ac:dyDescent="0.2">
      <c r="F147" s="245"/>
      <c r="G147" s="245"/>
      <c r="H147" s="246"/>
      <c r="I147" s="246"/>
    </row>
    <row r="241" spans="4:5" x14ac:dyDescent="0.2">
      <c r="D241" s="248"/>
      <c r="E241" s="248"/>
    </row>
    <row r="242" spans="4:5" x14ac:dyDescent="0.2">
      <c r="D242" s="248"/>
      <c r="E242" s="248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showGridLines="0" zoomScale="90" zoomScaleNormal="90" workbookViewId="0"/>
  </sheetViews>
  <sheetFormatPr defaultRowHeight="12.75" x14ac:dyDescent="0.2"/>
  <cols>
    <col min="1" max="1" width="67.42578125" style="175" customWidth="1"/>
    <col min="2" max="2" width="18.7109375" style="175" customWidth="1"/>
    <col min="3" max="4" width="9.140625" style="175"/>
    <col min="5" max="5" width="12.28515625" style="175" bestFit="1" customWidth="1"/>
    <col min="6" max="16384" width="9.140625" style="175"/>
  </cols>
  <sheetData>
    <row r="1" spans="1:12" x14ac:dyDescent="0.2">
      <c r="A1" s="250" t="s">
        <v>5</v>
      </c>
      <c r="B1" s="249"/>
    </row>
    <row r="2" spans="1:12" x14ac:dyDescent="0.2">
      <c r="A2" s="250" t="s">
        <v>216</v>
      </c>
      <c r="B2" s="249"/>
    </row>
    <row r="3" spans="1:12" x14ac:dyDescent="0.2">
      <c r="A3" s="343">
        <f>FFELP!D7</f>
        <v>43769</v>
      </c>
      <c r="B3" s="249"/>
    </row>
    <row r="4" spans="1:12" x14ac:dyDescent="0.2">
      <c r="A4" s="250" t="s">
        <v>217</v>
      </c>
      <c r="B4" s="249"/>
    </row>
    <row r="7" spans="1:12" x14ac:dyDescent="0.2">
      <c r="A7" s="251" t="s">
        <v>218</v>
      </c>
    </row>
    <row r="9" spans="1:12" x14ac:dyDescent="0.2">
      <c r="A9" s="252" t="s">
        <v>219</v>
      </c>
      <c r="B9" s="344">
        <v>3685727.33</v>
      </c>
      <c r="C9" s="253"/>
      <c r="F9" s="1"/>
    </row>
    <row r="10" spans="1:12" x14ac:dyDescent="0.2">
      <c r="A10" s="252" t="s">
        <v>220</v>
      </c>
      <c r="B10" s="254"/>
      <c r="C10" s="253"/>
    </row>
    <row r="11" spans="1:12" x14ac:dyDescent="0.2">
      <c r="A11" s="252" t="s">
        <v>221</v>
      </c>
      <c r="B11" s="255"/>
      <c r="C11" s="253"/>
    </row>
    <row r="12" spans="1:12" x14ac:dyDescent="0.2">
      <c r="A12" s="252" t="s">
        <v>222</v>
      </c>
      <c r="B12" s="255">
        <v>131215390.34999999</v>
      </c>
      <c r="C12" s="253"/>
    </row>
    <row r="13" spans="1:12" x14ac:dyDescent="0.2">
      <c r="A13" s="252" t="s">
        <v>223</v>
      </c>
      <c r="B13" s="255">
        <v>-783678.59</v>
      </c>
      <c r="C13" s="253"/>
    </row>
    <row r="14" spans="1:12" x14ac:dyDescent="0.2">
      <c r="A14" s="252" t="s">
        <v>224</v>
      </c>
      <c r="B14" s="345">
        <v>130431711</v>
      </c>
      <c r="C14" s="253"/>
      <c r="K14" s="177"/>
      <c r="L14" s="177"/>
    </row>
    <row r="15" spans="1:12" x14ac:dyDescent="0.2">
      <c r="A15" s="252"/>
      <c r="B15" s="255"/>
      <c r="C15" s="253"/>
      <c r="K15" s="177"/>
      <c r="L15" s="177"/>
    </row>
    <row r="16" spans="1:12" x14ac:dyDescent="0.2">
      <c r="A16" s="252" t="s">
        <v>225</v>
      </c>
      <c r="B16" s="255">
        <v>5305869.4400000004</v>
      </c>
      <c r="C16" s="253"/>
      <c r="K16" s="177"/>
      <c r="L16" s="177"/>
    </row>
    <row r="17" spans="1:12" x14ac:dyDescent="0.2">
      <c r="A17" s="252" t="s">
        <v>226</v>
      </c>
      <c r="B17" s="255">
        <v>113977.42</v>
      </c>
      <c r="C17" s="253"/>
      <c r="F17" s="1"/>
      <c r="K17" s="177"/>
      <c r="L17" s="177"/>
    </row>
    <row r="18" spans="1:12" x14ac:dyDescent="0.2">
      <c r="A18" s="252" t="s">
        <v>227</v>
      </c>
      <c r="B18" s="255"/>
      <c r="C18" s="253"/>
      <c r="K18" s="177"/>
      <c r="L18" s="177"/>
    </row>
    <row r="19" spans="1:12" x14ac:dyDescent="0.2">
      <c r="A19" s="253"/>
      <c r="B19" s="256"/>
      <c r="C19" s="253"/>
      <c r="K19" s="177"/>
      <c r="L19" s="177"/>
    </row>
    <row r="20" spans="1:12" ht="13.5" thickBot="1" x14ac:dyDescent="0.25">
      <c r="A20" s="257" t="s">
        <v>82</v>
      </c>
      <c r="B20" s="346">
        <v>139537285</v>
      </c>
      <c r="C20" s="253"/>
      <c r="K20" s="177"/>
      <c r="L20" s="177"/>
    </row>
    <row r="21" spans="1:12" ht="13.5" thickTop="1" x14ac:dyDescent="0.2">
      <c r="A21" s="253"/>
      <c r="B21" s="254"/>
      <c r="C21" s="253"/>
      <c r="K21" s="177"/>
      <c r="L21" s="177"/>
    </row>
    <row r="22" spans="1:12" x14ac:dyDescent="0.2">
      <c r="A22" s="253"/>
      <c r="B22" s="254"/>
      <c r="C22" s="253"/>
    </row>
    <row r="23" spans="1:12" x14ac:dyDescent="0.2">
      <c r="A23" s="257" t="s">
        <v>228</v>
      </c>
      <c r="B23" s="254"/>
      <c r="C23" s="253"/>
    </row>
    <row r="24" spans="1:12" x14ac:dyDescent="0.2">
      <c r="A24" s="253"/>
      <c r="B24" s="254"/>
      <c r="C24" s="253"/>
    </row>
    <row r="25" spans="1:12" x14ac:dyDescent="0.2">
      <c r="A25" s="252" t="s">
        <v>229</v>
      </c>
      <c r="B25" s="258"/>
      <c r="C25" s="253"/>
    </row>
    <row r="26" spans="1:12" x14ac:dyDescent="0.2">
      <c r="A26" s="252" t="s">
        <v>230</v>
      </c>
      <c r="B26" s="344">
        <v>127123850.95</v>
      </c>
      <c r="C26" s="253"/>
    </row>
    <row r="27" spans="1:12" x14ac:dyDescent="0.2">
      <c r="A27" s="252" t="s">
        <v>231</v>
      </c>
      <c r="B27" s="255">
        <v>251371.14</v>
      </c>
      <c r="C27" s="253"/>
      <c r="E27" s="1"/>
    </row>
    <row r="28" spans="1:12" x14ac:dyDescent="0.2">
      <c r="A28" s="252" t="s">
        <v>232</v>
      </c>
      <c r="B28" s="255"/>
      <c r="C28" s="253"/>
    </row>
    <row r="29" spans="1:12" x14ac:dyDescent="0.2">
      <c r="A29" s="252" t="s">
        <v>233</v>
      </c>
      <c r="B29" s="255"/>
      <c r="C29" s="253"/>
    </row>
    <row r="30" spans="1:12" x14ac:dyDescent="0.2">
      <c r="A30" s="253"/>
      <c r="B30" s="256"/>
      <c r="C30" s="253"/>
    </row>
    <row r="31" spans="1:12" ht="13.5" thickBot="1" x14ac:dyDescent="0.25">
      <c r="A31" s="252" t="s">
        <v>234</v>
      </c>
      <c r="B31" s="347">
        <v>127375222.09</v>
      </c>
      <c r="C31" s="253"/>
    </row>
    <row r="32" spans="1:12" ht="13.5" thickTop="1" x14ac:dyDescent="0.2">
      <c r="A32" s="253"/>
      <c r="B32" s="259"/>
      <c r="C32" s="253"/>
    </row>
    <row r="33" spans="1:5" x14ac:dyDescent="0.2">
      <c r="A33" s="257" t="s">
        <v>235</v>
      </c>
      <c r="B33" s="348">
        <v>12162062.859999999</v>
      </c>
      <c r="C33" s="253"/>
      <c r="E33" s="1"/>
    </row>
    <row r="34" spans="1:5" x14ac:dyDescent="0.2">
      <c r="A34" s="253"/>
      <c r="B34" s="254"/>
      <c r="C34" s="253"/>
    </row>
    <row r="35" spans="1:5" ht="13.5" thickBot="1" x14ac:dyDescent="0.25">
      <c r="A35" s="257" t="s">
        <v>236</v>
      </c>
      <c r="B35" s="346">
        <v>139537285</v>
      </c>
      <c r="C35" s="253"/>
    </row>
    <row r="36" spans="1:5" ht="13.5" thickTop="1" x14ac:dyDescent="0.2">
      <c r="A36" s="253"/>
      <c r="B36" s="254"/>
      <c r="C36" s="253"/>
    </row>
    <row r="37" spans="1:5" x14ac:dyDescent="0.2">
      <c r="A37" s="253"/>
      <c r="B37" s="260">
        <f>B20-B35</f>
        <v>0</v>
      </c>
      <c r="C37" s="253"/>
    </row>
    <row r="38" spans="1:5" x14ac:dyDescent="0.2">
      <c r="B38" s="85"/>
    </row>
    <row r="39" spans="1:5" x14ac:dyDescent="0.2">
      <c r="A39" s="253" t="s">
        <v>237</v>
      </c>
      <c r="B39" s="254"/>
      <c r="C39" s="253"/>
    </row>
    <row r="40" spans="1:5" x14ac:dyDescent="0.2">
      <c r="A40" s="253" t="s">
        <v>238</v>
      </c>
      <c r="B40" s="254"/>
      <c r="C40" s="253"/>
    </row>
    <row r="41" spans="1:5" x14ac:dyDescent="0.2">
      <c r="A41" s="1"/>
      <c r="B41" s="85"/>
      <c r="C41" s="1"/>
    </row>
    <row r="42" spans="1:5" x14ac:dyDescent="0.2">
      <c r="B42" s="85"/>
    </row>
    <row r="43" spans="1:5" x14ac:dyDescent="0.2">
      <c r="B43" s="85"/>
    </row>
    <row r="44" spans="1:5" x14ac:dyDescent="0.2">
      <c r="B44" s="85"/>
    </row>
    <row r="45" spans="1:5" x14ac:dyDescent="0.2">
      <c r="B45" s="85"/>
    </row>
    <row r="140" spans="6:11" x14ac:dyDescent="0.2">
      <c r="F140" s="245"/>
      <c r="G140" s="245"/>
      <c r="H140" s="246"/>
      <c r="I140" s="246"/>
      <c r="J140" s="247"/>
      <c r="K140" s="247"/>
    </row>
    <row r="141" spans="6:11" x14ac:dyDescent="0.2">
      <c r="F141" s="245"/>
      <c r="G141" s="245"/>
      <c r="H141" s="246"/>
      <c r="I141" s="246"/>
      <c r="J141" s="247"/>
      <c r="K141" s="247"/>
    </row>
    <row r="142" spans="6:11" x14ac:dyDescent="0.2">
      <c r="F142" s="245"/>
      <c r="G142" s="245"/>
      <c r="H142" s="246"/>
      <c r="I142" s="246"/>
      <c r="J142" s="247"/>
      <c r="K142" s="247"/>
    </row>
    <row r="143" spans="6:11" x14ac:dyDescent="0.2">
      <c r="H143" s="246"/>
      <c r="I143" s="246"/>
      <c r="J143" s="247"/>
      <c r="K143" s="247"/>
    </row>
    <row r="144" spans="6:11" x14ac:dyDescent="0.2">
      <c r="H144" s="246"/>
      <c r="I144" s="246"/>
      <c r="J144" s="247"/>
      <c r="K144" s="247"/>
    </row>
    <row r="145" spans="6:9" x14ac:dyDescent="0.2">
      <c r="F145" s="245"/>
      <c r="G145" s="245"/>
      <c r="H145" s="246"/>
      <c r="I145" s="246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2019-11-19T17:36:51Z</dcterms:created>
  <dcterms:modified xsi:type="dcterms:W3CDTF">2019-11-22T15:35:57Z</dcterms:modified>
</cp:coreProperties>
</file>