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8720" windowHeight="9195"/>
  </bookViews>
  <sheets>
    <sheet name="ESA_FFELP(2)" sheetId="1" r:id="rId1"/>
    <sheet name="ESA_Collection and Waterfal(2)" sheetId="2" r:id="rId2"/>
    <sheet name="ESA_Balance Sheet(2)" sheetId="3" r:id="rId3"/>
  </sheets>
  <definedNames>
    <definedName name="_xlnm.Print_Area" localSheetId="1">'ESA_Collection and Waterfal(2)'!$A$1:$N$79</definedName>
    <definedName name="_xlnm.Print_Area" localSheetId="0">'ESA_FFELP(2)'!$A$1:$O$163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G77" i="2" l="1"/>
  <c r="G75" i="2"/>
  <c r="G74" i="2"/>
  <c r="G73" i="2"/>
  <c r="G67" i="2"/>
  <c r="G66" i="2"/>
  <c r="N53" i="2"/>
  <c r="N49" i="2"/>
  <c r="N47" i="2"/>
  <c r="L47" i="2"/>
  <c r="N45" i="2"/>
  <c r="N43" i="2"/>
  <c r="N31" i="2"/>
  <c r="N30" i="2"/>
  <c r="N17" i="2"/>
  <c r="H28" i="2"/>
  <c r="H76" i="1"/>
  <c r="H74" i="1"/>
  <c r="H73" i="1"/>
  <c r="H69" i="1"/>
  <c r="H68" i="1"/>
  <c r="G76" i="1"/>
  <c r="G74" i="1"/>
  <c r="G73" i="1"/>
  <c r="G72" i="1"/>
  <c r="G69" i="1"/>
  <c r="G68" i="1"/>
  <c r="G67" i="1"/>
  <c r="G66" i="1"/>
  <c r="G65" i="1"/>
  <c r="H52" i="1"/>
  <c r="G52" i="1"/>
  <c r="G49" i="1"/>
  <c r="G48" i="1"/>
  <c r="G47" i="1"/>
  <c r="H45" i="1"/>
  <c r="G46" i="1"/>
  <c r="F52" i="1"/>
  <c r="J17" i="1"/>
  <c r="G64" i="1" l="1"/>
</calcChain>
</file>

<file path=xl/sharedStrings.xml><?xml version="1.0" encoding="utf-8"?>
<sst xmlns="http://schemas.openxmlformats.org/spreadsheetml/2006/main" count="317" uniqueCount="224">
  <si>
    <t>Student Loan Backed Reporting Template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</si>
  <si>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</si>
  <si>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</si>
  <si>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</si>
  <si>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</si>
  <si>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</si>
  <si>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</si>
  <si>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</si>
  <si>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</si>
  <si>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</si>
  <si>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</si>
  <si>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</si>
  <si>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</si>
  <si>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</si>
  <si>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</si>
  <si>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</si>
  <si>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</si>
  <si>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</si>
  <si>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</si>
  <si>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</si>
  <si>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</si>
  <si>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</si>
  <si>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</si>
  <si>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</si>
  <si>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</si>
  <si>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</si>
  <si>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</si>
  <si>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</si>
  <si>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</si>
  <si>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</si>
  <si>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</si>
  <si>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</si>
  <si>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</si>
  <si>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</si>
  <si>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</si>
  <si>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</si>
  <si>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</si>
  <si>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</si>
  <si>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</si>
  <si>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</si>
  <si>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>Total Trust Assets</t>
  </si>
  <si>
    <t xml:space="preserve">    Forbearance</t>
  </si>
  <si>
    <t>W.A. Time in Repayment (months)</t>
  </si>
  <si>
    <t>Weighted Average Coupon (WAC)</t>
  </si>
  <si>
    <t xml:space="preserve">    Repayment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</si>
  <si>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</si>
  <si>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</si>
  <si>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</si>
  <si>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</si>
  <si>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</si>
  <si>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</si>
  <si>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</si>
  <si>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</si>
  <si>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</si>
  <si>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</si>
  <si>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</si>
  <si>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</si>
  <si>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</si>
  <si>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</si>
  <si>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</si>
  <si>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Overcollateralization Amount</t>
  </si>
  <si>
    <t>Specified Overcollateralization Amount (no Trigger)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</si>
  <si>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</si>
  <si>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</si>
  <si>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</si>
  <si>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</si>
  <si>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</si>
  <si>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</si>
  <si>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</si>
  <si>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 Interest Receivable on Loans</t>
  </si>
  <si>
    <t xml:space="preserve">    Accrued Interest on Investment</t>
  </si>
  <si>
    <t xml:space="preserve">    Accrued Interest Subsidy Payments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</si>
  <si>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</si>
  <si>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</si>
  <si>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</si>
  <si>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</si>
  <si>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</si>
  <si>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</si>
  <si>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</si>
  <si>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</si>
  <si>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</si>
  <si>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</si>
  <si>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</si>
  <si>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</si>
  <si>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</si>
  <si>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</si>
  <si>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</si>
  <si>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</si>
  <si>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</si>
  <si>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</si>
  <si>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</si>
  <si>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</si>
  <si>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</si>
  <si>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</si>
  <si>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</si>
  <si>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</si>
  <si>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</si>
  <si>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</si>
  <si>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</si>
  <si>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</si>
  <si>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</si>
  <si>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</si>
  <si>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</si>
  <si>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</si>
  <si>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</si>
  <si>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</si>
  <si>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</si>
  <si>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</si>
  <si>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</si>
  <si>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</si>
  <si>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</si>
  <si>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</si>
  <si>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</si>
  <si>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</si>
  <si>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</si>
  <si>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</si>
  <si>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</si>
  <si>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</si>
  <si>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</si>
  <si>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</si>
  <si>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</si>
  <si>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</si>
  <si>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</si>
  <si>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</si>
  <si>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</si>
  <si>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</si>
  <si>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</si>
  <si>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</si>
  <si>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</si>
  <si>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</si>
  <si>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</si>
  <si>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</si>
  <si>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</si>
  <si>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</si>
  <si>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</si>
  <si>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</si>
  <si>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</si>
  <si>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</si>
  <si>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</si>
  <si>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</si>
  <si>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</si>
  <si>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</si>
  <si>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Total Fees</t>
  </si>
  <si>
    <t>Payments from Guarantor</t>
  </si>
  <si>
    <t>Sale Proceeds</t>
  </si>
  <si>
    <t>Cumulative Default Rate</t>
  </si>
  <si>
    <t>Prepayments</t>
  </si>
  <si>
    <t>Purchased by Servicers/Sellers</t>
  </si>
  <si>
    <t xml:space="preserve">   Current Period Defaults ($)</t>
  </si>
  <si>
    <t>Prior Quarter's Allocations or Adjustments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</si>
  <si>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</si>
  <si>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</si>
  <si>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</si>
  <si>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</si>
  <si>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</si>
  <si>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Other Amounts Received in Collection </t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</si>
  <si>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</si>
  <si>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</si>
  <si>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</si>
  <si>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</si>
  <si>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</si>
  <si>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</si>
  <si>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</si>
  <si>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</si>
  <si>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</si>
  <si>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</si>
  <si>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</si>
  <si>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</si>
  <si>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</si>
  <si>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</si>
  <si>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</si>
  <si>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</si>
  <si>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</si>
  <si>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</si>
  <si>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</si>
  <si>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</si>
  <si>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</si>
  <si>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</si>
  <si>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</si>
  <si>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</si>
  <si>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</si>
  <si>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</si>
  <si>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</si>
  <si>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</si>
  <si>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</si>
  <si>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</si>
  <si>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</si>
  <si>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</si>
  <si>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</si>
  <si>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</si>
  <si>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</si>
  <si>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</si>
  <si>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</si>
  <si>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</si>
  <si>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</si>
  <si>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</si>
  <si>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</si>
  <si>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>as of 5/31/2013</t>
  </si>
  <si>
    <t>Monthly Distribution Report</t>
  </si>
  <si>
    <t>Brenda Casseb</t>
  </si>
  <si>
    <t>865-824-3065</t>
  </si>
  <si>
    <t>bcasseb@edsouth.org</t>
  </si>
  <si>
    <t>www.edsouthservices.com</t>
  </si>
  <si>
    <t xml:space="preserve">    A</t>
  </si>
  <si>
    <t>281380AA3</t>
  </si>
  <si>
    <t>1mo.LIBOR</t>
  </si>
  <si>
    <t>ESA Indenture 2</t>
  </si>
  <si>
    <t>Class A</t>
  </si>
  <si>
    <t>Monthly Interest Due</t>
  </si>
  <si>
    <t>Monthly Interest Paid</t>
  </si>
  <si>
    <t>Monthly Principal Distribution Amount</t>
  </si>
  <si>
    <t>Monthly Principal Paid</t>
  </si>
  <si>
    <t>INDENTURE NO. 2, LLC</t>
  </si>
  <si>
    <t>Unaudited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</si>
  <si>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</si>
  <si>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</si>
  <si>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</si>
  <si>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</si>
  <si>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</si>
  <si>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</si>
  <si>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91-120 Days Delinquent</t>
  </si>
  <si>
    <t>Weighted Average Maturity (WAM)</t>
  </si>
  <si>
    <r>
      <t>Fourth</t>
    </r>
    <r>
      <rPr>
        <sz val="10"/>
        <rFont val="Arial"/>
        <family val="2"/>
      </rPr>
      <t>: Reserve Fund Replenishment</t>
    </r>
  </si>
  <si>
    <t>Capitalized Interest Account (after a step-down or release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</si>
</sst>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  <numFmt numFmtId="172" formatCode="#,###,##0.00;\(#,###,##0.00\)"/>
    <numFmt numFmtId="173" formatCode="#,##0.00%;\(#,##0.00%\)"/>
    <numFmt numFmtId="174" formatCode="&quot;$&quot;#,###,##0.00;\(&quot;$&quot;#,###,##0.00\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45" applyNumberFormat="0" applyFont="0" applyAlignment="0" applyProtection="0"/>
    <xf numFmtId="0" fontId="4" fillId="2" borderId="45" applyNumberFormat="0" applyFon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6" applyNumberFormat="0" applyFill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49" applyNumberFormat="0" applyAlignment="0" applyProtection="0"/>
    <xf numFmtId="0" fontId="26" fillId="7" borderId="50" applyNumberFormat="0" applyAlignment="0" applyProtection="0"/>
    <xf numFmtId="0" fontId="27" fillId="7" borderId="49" applyNumberFormat="0" applyAlignment="0" applyProtection="0"/>
    <xf numFmtId="0" fontId="28" fillId="0" borderId="51" applyNumberFormat="0" applyFill="0" applyAlignment="0" applyProtection="0"/>
    <xf numFmtId="0" fontId="29" fillId="8" borderId="5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4" applyNumberFormat="0" applyFill="0" applyAlignment="0" applyProtection="0"/>
    <xf numFmtId="0" fontId="3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41" fillId="44" borderId="0" applyNumberFormat="0" applyBorder="0" applyAlignment="0" applyProtection="0"/>
    <xf numFmtId="0" fontId="49" fillId="0" borderId="0" applyNumberFormat="0" applyFill="0" applyBorder="0" applyAlignment="0" applyProtection="0"/>
    <xf numFmtId="0" fontId="40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0" borderId="0"/>
    <xf numFmtId="0" fontId="4" fillId="0" borderId="0"/>
    <xf numFmtId="0" fontId="53" fillId="52" borderId="61" applyNumberFormat="0" applyAlignment="0" applyProtection="0"/>
    <xf numFmtId="0" fontId="40" fillId="41" borderId="0" applyNumberFormat="0" applyBorder="0" applyAlignment="0" applyProtection="0"/>
    <xf numFmtId="0" fontId="50" fillId="39" borderId="55" applyNumberFormat="0" applyAlignment="0" applyProtection="0"/>
    <xf numFmtId="0" fontId="55" fillId="0" borderId="62" applyNumberFormat="0" applyFill="0" applyAlignment="0" applyProtection="0"/>
    <xf numFmtId="0" fontId="52" fillId="54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46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2" fillId="9" borderId="53" applyNumberFormat="0" applyFont="0" applyAlignment="0" applyProtection="0"/>
    <xf numFmtId="0" fontId="4" fillId="0" borderId="0"/>
    <xf numFmtId="9" fontId="6" fillId="0" borderId="0" applyFont="0" applyFill="0" applyBorder="0" applyAlignment="0" applyProtection="0"/>
    <xf numFmtId="0" fontId="17" fillId="0" borderId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174" fontId="37" fillId="0" borderId="0"/>
    <xf numFmtId="0" fontId="37" fillId="0" borderId="0"/>
    <xf numFmtId="173" fontId="37" fillId="0" borderId="0"/>
    <xf numFmtId="172" fontId="37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5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6" borderId="0" applyNumberFormat="0" applyBorder="0" applyAlignment="0" applyProtection="0"/>
    <xf numFmtId="0" fontId="48" fillId="0" borderId="58" applyNumberFormat="0" applyFill="0" applyAlignment="0" applyProtection="0"/>
    <xf numFmtId="0" fontId="40" fillId="37" borderId="0" applyNumberFormat="0" applyBorder="0" applyAlignment="0" applyProtection="0"/>
    <xf numFmtId="0" fontId="40" fillId="35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0" fillId="39" borderId="0" applyNumberFormat="0" applyBorder="0" applyAlignment="0" applyProtection="0"/>
    <xf numFmtId="0" fontId="41" fillId="46" borderId="0" applyNumberFormat="0" applyBorder="0" applyAlignment="0" applyProtection="0"/>
    <xf numFmtId="0" fontId="40" fillId="43" borderId="0" applyNumberFormat="0" applyBorder="0" applyAlignment="0" applyProtection="0"/>
    <xf numFmtId="0" fontId="43" fillId="52" borderId="55" applyNumberFormat="0" applyAlignment="0" applyProtection="0"/>
    <xf numFmtId="0" fontId="4" fillId="0" borderId="0"/>
    <xf numFmtId="0" fontId="40" fillId="40" borderId="0" applyNumberFormat="0" applyBorder="0" applyAlignment="0" applyProtection="0"/>
    <xf numFmtId="0" fontId="46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34" borderId="0" applyNumberFormat="0" applyBorder="0" applyAlignment="0" applyProtection="0"/>
    <xf numFmtId="0" fontId="41" fillId="47" borderId="0" applyNumberFormat="0" applyBorder="0" applyAlignment="0" applyProtection="0"/>
    <xf numFmtId="0" fontId="2" fillId="0" borderId="0"/>
    <xf numFmtId="0" fontId="41" fillId="45" borderId="0" applyNumberFormat="0" applyBorder="0" applyAlignment="0" applyProtection="0"/>
    <xf numFmtId="0" fontId="47" fillId="0" borderId="57" applyNumberFormat="0" applyFill="0" applyAlignment="0" applyProtection="0"/>
    <xf numFmtId="0" fontId="44" fillId="53" borderId="56" applyNumberFormat="0" applyAlignment="0" applyProtection="0"/>
    <xf numFmtId="0" fontId="51" fillId="0" borderId="60" applyNumberFormat="0" applyFill="0" applyAlignment="0" applyProtection="0"/>
    <xf numFmtId="0" fontId="41" fillId="49" borderId="0" applyNumberFormat="0" applyBorder="0" applyAlignment="0" applyProtection="0"/>
    <xf numFmtId="0" fontId="49" fillId="0" borderId="59" applyNumberFormat="0" applyFill="0" applyAlignment="0" applyProtection="0"/>
    <xf numFmtId="0" fontId="40" fillId="38" borderId="0" applyNumberFormat="0" applyBorder="0" applyAlignment="0" applyProtection="0"/>
    <xf numFmtId="0" fontId="41" fillId="45" borderId="0" applyNumberFormat="0" applyBorder="0" applyAlignment="0" applyProtection="0"/>
    <xf numFmtId="0" fontId="40" fillId="42" borderId="0" applyNumberFormat="0" applyBorder="0" applyAlignment="0" applyProtection="0"/>
    <xf numFmtId="0" fontId="54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2" fillId="35" borderId="0" applyNumberFormat="0" applyBorder="0" applyAlignment="0" applyProtection="0"/>
    <xf numFmtId="0" fontId="4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" fillId="0" borderId="0"/>
    <xf numFmtId="0" fontId="2" fillId="9" borderId="5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5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5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5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5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5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53" applyNumberFormat="0" applyFont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0" fontId="5" fillId="0" borderId="10" xfId="3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4" fillId="0" borderId="12" xfId="1" applyNumberFormat="1" applyFont="1" applyFill="1" applyBorder="1"/>
    <xf numFmtId="164" fontId="4" fillId="0" borderId="13" xfId="1" applyNumberFormat="1" applyFont="1" applyFill="1" applyBorder="1"/>
    <xf numFmtId="10" fontId="8" fillId="0" borderId="12" xfId="3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0" fontId="4" fillId="0" borderId="15" xfId="3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15" xfId="1" applyNumberFormat="1" applyFont="1" applyFill="1" applyBorder="1"/>
    <xf numFmtId="164" fontId="4" fillId="0" borderId="16" xfId="1" applyNumberFormat="1" applyFont="1" applyFill="1" applyBorder="1"/>
    <xf numFmtId="10" fontId="8" fillId="0" borderId="15" xfId="3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/>
    <xf numFmtId="0" fontId="5" fillId="0" borderId="18" xfId="0" applyFont="1" applyFill="1" applyBorder="1"/>
    <xf numFmtId="0" fontId="4" fillId="0" borderId="19" xfId="0" applyFont="1" applyBorder="1"/>
    <xf numFmtId="10" fontId="4" fillId="0" borderId="19" xfId="3" applyNumberFormat="1" applyFont="1" applyBorder="1"/>
    <xf numFmtId="0" fontId="4" fillId="0" borderId="19" xfId="0" applyFont="1" applyBorder="1" applyAlignment="1">
      <alignment horizontal="center"/>
    </xf>
    <xf numFmtId="164" fontId="5" fillId="0" borderId="19" xfId="1" applyNumberFormat="1" applyFont="1" applyFill="1" applyBorder="1"/>
    <xf numFmtId="164" fontId="5" fillId="0" borderId="20" xfId="1" applyNumberFormat="1" applyFont="1" applyFill="1" applyBorder="1"/>
    <xf numFmtId="10" fontId="5" fillId="0" borderId="19" xfId="3" applyNumberFormat="1" applyFont="1" applyBorder="1" applyAlignment="1">
      <alignment horizontal="center"/>
    </xf>
    <xf numFmtId="10" fontId="5" fillId="0" borderId="21" xfId="3" applyNumberFormat="1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0" borderId="9" xfId="0" applyFont="1" applyBorder="1"/>
    <xf numFmtId="0" fontId="4" fillId="0" borderId="0" xfId="0" applyFont="1" applyFill="1"/>
    <xf numFmtId="0" fontId="4" fillId="0" borderId="22" xfId="0" applyFont="1" applyFill="1" applyBorder="1"/>
    <xf numFmtId="0" fontId="4" fillId="0" borderId="23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/>
    <xf numFmtId="0" fontId="4" fillId="0" borderId="22" xfId="0" applyFont="1" applyBorder="1"/>
    <xf numFmtId="0" fontId="4" fillId="0" borderId="23" xfId="0" applyFont="1" applyBorder="1"/>
    <xf numFmtId="43" fontId="4" fillId="0" borderId="12" xfId="2" applyNumberFormat="1" applyFont="1" applyBorder="1" applyAlignment="1">
      <alignment horizontal="right"/>
    </xf>
    <xf numFmtId="43" fontId="4" fillId="0" borderId="14" xfId="2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8" xfId="0" applyFont="1" applyFill="1" applyBorder="1"/>
    <xf numFmtId="0" fontId="5" fillId="0" borderId="19" xfId="0" applyFont="1" applyFill="1" applyBorder="1" applyAlignment="1">
      <alignment horizontal="center"/>
    </xf>
    <xf numFmtId="43" fontId="4" fillId="0" borderId="15" xfId="2" applyNumberFormat="1" applyFont="1" applyBorder="1" applyAlignment="1">
      <alignment horizontal="right"/>
    </xf>
    <xf numFmtId="43" fontId="4" fillId="0" borderId="27" xfId="2" applyNumberFormat="1" applyFont="1" applyBorder="1" applyAlignment="1">
      <alignment horizontal="right"/>
    </xf>
    <xf numFmtId="10" fontId="4" fillId="0" borderId="28" xfId="1" applyNumberFormat="1" applyFont="1" applyFill="1" applyBorder="1" applyAlignment="1">
      <alignment horizontal="center"/>
    </xf>
    <xf numFmtId="0" fontId="5" fillId="0" borderId="0" xfId="0" applyFont="1" applyBorder="1"/>
    <xf numFmtId="43" fontId="5" fillId="0" borderId="15" xfId="2" applyNumberFormat="1" applyFont="1" applyBorder="1" applyAlignment="1">
      <alignment horizontal="right"/>
    </xf>
    <xf numFmtId="43" fontId="5" fillId="0" borderId="27" xfId="2" applyNumberFormat="1" applyFont="1" applyBorder="1" applyAlignment="1">
      <alignment horizontal="right"/>
    </xf>
    <xf numFmtId="43" fontId="4" fillId="0" borderId="15" xfId="0" applyNumberFormat="1" applyFont="1" applyBorder="1" applyAlignment="1">
      <alignment horizontal="right"/>
    </xf>
    <xf numFmtId="43" fontId="4" fillId="0" borderId="15" xfId="1" applyNumberFormat="1" applyFont="1" applyBorder="1" applyAlignment="1">
      <alignment horizontal="right"/>
    </xf>
    <xf numFmtId="43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43" fontId="4" fillId="0" borderId="29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1" fontId="4" fillId="0" borderId="15" xfId="0" applyNumberFormat="1" applyFont="1" applyBorder="1" applyAlignment="1">
      <alignment horizontal="right"/>
    </xf>
    <xf numFmtId="41" fontId="4" fillId="0" borderId="27" xfId="0" applyNumberFormat="1" applyFont="1" applyBorder="1" applyAlignment="1">
      <alignment horizontal="right"/>
    </xf>
    <xf numFmtId="0" fontId="5" fillId="0" borderId="4" xfId="0" applyFont="1" applyFill="1" applyBorder="1"/>
    <xf numFmtId="10" fontId="5" fillId="0" borderId="28" xfId="1" applyNumberFormat="1" applyFont="1" applyFill="1" applyBorder="1"/>
    <xf numFmtId="0" fontId="4" fillId="0" borderId="18" xfId="0" applyFont="1" applyBorder="1"/>
    <xf numFmtId="43" fontId="4" fillId="0" borderId="19" xfId="0" applyNumberFormat="1" applyFont="1" applyBorder="1" applyAlignment="1">
      <alignment horizontal="right"/>
    </xf>
    <xf numFmtId="43" fontId="4" fillId="0" borderId="31" xfId="0" applyNumberFormat="1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164" fontId="4" fillId="0" borderId="5" xfId="1" applyNumberFormat="1" applyFont="1" applyBorder="1"/>
    <xf numFmtId="43" fontId="4" fillId="0" borderId="15" xfId="0" applyNumberFormat="1" applyFont="1" applyBorder="1"/>
    <xf numFmtId="43" fontId="4" fillId="0" borderId="19" xfId="0" applyNumberFormat="1" applyFont="1" applyBorder="1"/>
    <xf numFmtId="0" fontId="4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/>
    <xf numFmtId="0" fontId="4" fillId="0" borderId="12" xfId="0" applyFont="1" applyBorder="1"/>
    <xf numFmtId="164" fontId="4" fillId="0" borderId="25" xfId="1" applyNumberFormat="1" applyFont="1" applyBorder="1"/>
    <xf numFmtId="10" fontId="4" fillId="0" borderId="14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9" fillId="0" borderId="4" xfId="0" applyFont="1" applyFill="1" applyBorder="1"/>
    <xf numFmtId="0" fontId="5" fillId="0" borderId="0" xfId="0" applyFont="1" applyFill="1" applyBorder="1"/>
    <xf numFmtId="0" fontId="4" fillId="0" borderId="10" xfId="0" applyFont="1" applyBorder="1"/>
    <xf numFmtId="0" fontId="5" fillId="0" borderId="11" xfId="0" applyFont="1" applyFill="1" applyBorder="1" applyAlignment="1">
      <alignment horizontal="center"/>
    </xf>
    <xf numFmtId="43" fontId="4" fillId="0" borderId="15" xfId="1" quotePrefix="1" applyNumberFormat="1" applyFont="1" applyBorder="1" applyAlignment="1">
      <alignment horizontal="right"/>
    </xf>
    <xf numFmtId="10" fontId="4" fillId="0" borderId="15" xfId="3" applyNumberFormat="1" applyFont="1" applyBorder="1" applyAlignment="1">
      <alignment horizontal="right"/>
    </xf>
    <xf numFmtId="164" fontId="4" fillId="0" borderId="15" xfId="1" quotePrefix="1" applyNumberFormat="1" applyFont="1" applyBorder="1" applyAlignment="1">
      <alignment horizontal="right"/>
    </xf>
    <xf numFmtId="43" fontId="4" fillId="0" borderId="14" xfId="1" quotePrefix="1" applyNumberFormat="1" applyFont="1" applyFill="1" applyBorder="1" applyAlignment="1">
      <alignment horizontal="right"/>
    </xf>
    <xf numFmtId="43" fontId="4" fillId="0" borderId="27" xfId="1" quotePrefix="1" applyNumberFormat="1" applyFont="1" applyFill="1" applyBorder="1" applyAlignment="1">
      <alignment horizontal="right"/>
    </xf>
    <xf numFmtId="0" fontId="5" fillId="0" borderId="17" xfId="0" applyFont="1" applyBorder="1"/>
    <xf numFmtId="43" fontId="5" fillId="0" borderId="19" xfId="1" applyNumberFormat="1" applyFont="1" applyBorder="1" applyAlignment="1">
      <alignment horizontal="right"/>
    </xf>
    <xf numFmtId="10" fontId="4" fillId="0" borderId="19" xfId="3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43" fontId="5" fillId="0" borderId="31" xfId="1" applyNumberFormat="1" applyFont="1" applyFill="1" applyBorder="1" applyAlignment="1">
      <alignment horizontal="right"/>
    </xf>
    <xf numFmtId="0" fontId="5" fillId="0" borderId="34" xfId="0" applyFont="1" applyBorder="1"/>
    <xf numFmtId="43" fontId="5" fillId="0" borderId="32" xfId="1" applyNumberFormat="1" applyFont="1" applyBorder="1" applyAlignment="1">
      <alignment horizontal="center"/>
    </xf>
    <xf numFmtId="43" fontId="5" fillId="0" borderId="34" xfId="1" applyNumberFormat="1" applyFont="1" applyBorder="1" applyAlignment="1">
      <alignment horizontal="center"/>
    </xf>
    <xf numFmtId="10" fontId="4" fillId="0" borderId="15" xfId="0" applyNumberFormat="1" applyFont="1" applyBorder="1" applyAlignment="1">
      <alignment horizontal="right"/>
    </xf>
    <xf numFmtId="10" fontId="4" fillId="0" borderId="12" xfId="3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Fill="1" applyBorder="1"/>
    <xf numFmtId="0" fontId="8" fillId="0" borderId="0" xfId="0" applyFont="1" applyBorder="1"/>
    <xf numFmtId="41" fontId="8" fillId="0" borderId="15" xfId="0" applyNumberFormat="1" applyFont="1" applyBorder="1" applyAlignment="1">
      <alignment horizontal="right"/>
    </xf>
    <xf numFmtId="43" fontId="8" fillId="0" borderId="15" xfId="0" applyNumberFormat="1" applyFont="1" applyBorder="1" applyAlignment="1">
      <alignment horizontal="right"/>
    </xf>
    <xf numFmtId="10" fontId="8" fillId="0" borderId="15" xfId="0" applyNumberFormat="1" applyFont="1" applyBorder="1" applyAlignment="1">
      <alignment horizontal="right"/>
    </xf>
    <xf numFmtId="10" fontId="8" fillId="0" borderId="15" xfId="3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10" fontId="4" fillId="0" borderId="15" xfId="1" applyNumberFormat="1" applyFont="1" applyBorder="1" applyAlignment="1">
      <alignment horizontal="right"/>
    </xf>
    <xf numFmtId="0" fontId="5" fillId="0" borderId="18" xfId="0" applyFont="1" applyBorder="1"/>
    <xf numFmtId="0" fontId="5" fillId="0" borderId="20" xfId="0" applyFont="1" applyBorder="1"/>
    <xf numFmtId="41" fontId="5" fillId="0" borderId="19" xfId="1" applyNumberFormat="1" applyFont="1" applyBorder="1" applyAlignment="1">
      <alignment horizontal="right"/>
    </xf>
    <xf numFmtId="41" fontId="5" fillId="0" borderId="20" xfId="1" applyNumberFormat="1" applyFont="1" applyBorder="1" applyAlignment="1">
      <alignment horizontal="right"/>
    </xf>
    <xf numFmtId="10" fontId="5" fillId="0" borderId="19" xfId="3" applyNumberFormat="1" applyFont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165" fontId="5" fillId="0" borderId="31" xfId="0" applyNumberFormat="1" applyFont="1" applyBorder="1" applyAlignment="1">
      <alignment horizontal="right"/>
    </xf>
    <xf numFmtId="0" fontId="9" fillId="0" borderId="0" xfId="0" applyFont="1" applyFill="1" applyBorder="1"/>
    <xf numFmtId="10" fontId="9" fillId="0" borderId="0" xfId="3" applyNumberFormat="1" applyFont="1" applyBorder="1"/>
    <xf numFmtId="166" fontId="9" fillId="0" borderId="5" xfId="1" applyNumberFormat="1" applyFont="1" applyBorder="1"/>
    <xf numFmtId="0" fontId="4" fillId="0" borderId="35" xfId="0" applyFont="1" applyBorder="1"/>
    <xf numFmtId="43" fontId="5" fillId="0" borderId="32" xfId="1" applyFont="1" applyBorder="1" applyAlignment="1">
      <alignment horizontal="center"/>
    </xf>
    <xf numFmtId="43" fontId="5" fillId="0" borderId="34" xfId="1" applyFont="1" applyBorder="1" applyAlignment="1">
      <alignment horizontal="center"/>
    </xf>
    <xf numFmtId="41" fontId="4" fillId="0" borderId="15" xfId="1" applyNumberFormat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15" xfId="3" applyNumberFormat="1" applyFont="1" applyBorder="1" applyAlignment="1">
      <alignment horizontal="right"/>
    </xf>
    <xf numFmtId="43" fontId="4" fillId="0" borderId="14" xfId="1" applyNumberFormat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7" xfId="1" applyNumberFormat="1" applyFont="1" applyBorder="1" applyAlignment="1">
      <alignment horizontal="right"/>
    </xf>
    <xf numFmtId="43" fontId="4" fillId="0" borderId="28" xfId="3" applyNumberFormat="1" applyFont="1" applyBorder="1" applyAlignment="1">
      <alignment horizontal="right"/>
    </xf>
    <xf numFmtId="0" fontId="4" fillId="0" borderId="20" xfId="0" applyFont="1" applyBorder="1"/>
    <xf numFmtId="43" fontId="5" fillId="0" borderId="19" xfId="1" applyFont="1" applyBorder="1" applyAlignment="1">
      <alignment horizontal="right"/>
    </xf>
    <xf numFmtId="43" fontId="5" fillId="0" borderId="19" xfId="3" applyNumberFormat="1" applyFont="1" applyBorder="1" applyAlignment="1">
      <alignment horizontal="right"/>
    </xf>
    <xf numFmtId="43" fontId="5" fillId="0" borderId="26" xfId="3" applyNumberFormat="1" applyFont="1" applyBorder="1" applyAlignment="1">
      <alignment horizontal="right"/>
    </xf>
    <xf numFmtId="43" fontId="5" fillId="0" borderId="31" xfId="1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9" fillId="0" borderId="23" xfId="0" applyFont="1" applyBorder="1"/>
    <xf numFmtId="10" fontId="9" fillId="0" borderId="23" xfId="3" applyNumberFormat="1" applyFont="1" applyBorder="1"/>
    <xf numFmtId="0" fontId="4" fillId="0" borderId="21" xfId="0" applyFont="1" applyBorder="1"/>
    <xf numFmtId="0" fontId="4" fillId="0" borderId="13" xfId="0" applyFont="1" applyBorder="1"/>
    <xf numFmtId="0" fontId="5" fillId="0" borderId="33" xfId="0" applyFont="1" applyFill="1" applyBorder="1" applyAlignment="1">
      <alignment horizontal="center"/>
    </xf>
    <xf numFmtId="0" fontId="4" fillId="0" borderId="34" xfId="0" applyFont="1" applyBorder="1"/>
    <xf numFmtId="0" fontId="5" fillId="0" borderId="36" xfId="0" applyFont="1" applyFill="1" applyBorder="1" applyAlignment="1">
      <alignment horizontal="center"/>
    </xf>
    <xf numFmtId="10" fontId="4" fillId="0" borderId="14" xfId="1" applyNumberFormat="1" applyFont="1" applyBorder="1" applyAlignment="1">
      <alignment horizontal="right"/>
    </xf>
    <xf numFmtId="0" fontId="5" fillId="0" borderId="37" xfId="0" applyFont="1" applyFill="1" applyBorder="1" applyAlignment="1">
      <alignment horizontal="center"/>
    </xf>
    <xf numFmtId="0" fontId="4" fillId="0" borderId="16" xfId="0" applyFont="1" applyBorder="1"/>
    <xf numFmtId="10" fontId="4" fillId="0" borderId="27" xfId="1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8" fontId="4" fillId="0" borderId="27" xfId="0" applyNumberFormat="1" applyFont="1" applyFill="1" applyBorder="1" applyAlignment="1">
      <alignment horizontal="right"/>
    </xf>
    <xf numFmtId="10" fontId="5" fillId="0" borderId="31" xfId="1" applyNumberFormat="1" applyFont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0" fontId="9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Fill="1" applyBorder="1" applyAlignment="1">
      <alignment vertical="center" wrapText="1"/>
    </xf>
    <xf numFmtId="0" fontId="11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1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0" fontId="5" fillId="0" borderId="4" xfId="0" applyFont="1" applyBorder="1"/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4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4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5" fillId="0" borderId="5" xfId="3" applyNumberFormat="1" applyFont="1" applyFill="1" applyBorder="1" applyAlignment="1">
      <alignment horizontal="right"/>
    </xf>
    <xf numFmtId="44" fontId="5" fillId="0" borderId="5" xfId="2" applyFont="1" applyFill="1" applyBorder="1" applyAlignment="1">
      <alignment horizontal="right"/>
    </xf>
    <xf numFmtId="0" fontId="13" fillId="0" borderId="0" xfId="0" applyFont="1" applyBorder="1"/>
    <xf numFmtId="0" fontId="5" fillId="0" borderId="4" xfId="4" applyFont="1" applyFill="1" applyBorder="1"/>
    <xf numFmtId="0" fontId="0" fillId="0" borderId="18" xfId="0" applyFill="1" applyBorder="1"/>
    <xf numFmtId="0" fontId="9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1" xfId="5" applyFont="1" applyFill="1" applyBorder="1"/>
    <xf numFmtId="0" fontId="5" fillId="0" borderId="2" xfId="5" applyFont="1" applyFill="1" applyBorder="1"/>
    <xf numFmtId="0" fontId="5" fillId="0" borderId="17" xfId="5" applyFont="1" applyFill="1" applyBorder="1"/>
    <xf numFmtId="0" fontId="5" fillId="0" borderId="18" xfId="5" applyFont="1" applyFill="1" applyBorder="1"/>
    <xf numFmtId="0" fontId="9" fillId="0" borderId="22" xfId="5" applyFont="1" applyFill="1" applyBorder="1"/>
    <xf numFmtId="0" fontId="5" fillId="0" borderId="23" xfId="5" applyFont="1" applyFill="1" applyBorder="1"/>
    <xf numFmtId="0" fontId="4" fillId="0" borderId="23" xfId="5" applyFill="1" applyBorder="1"/>
    <xf numFmtId="0" fontId="4" fillId="0" borderId="25" xfId="5" applyFill="1" applyBorder="1"/>
    <xf numFmtId="0" fontId="0" fillId="0" borderId="40" xfId="0" applyBorder="1"/>
    <xf numFmtId="0" fontId="5" fillId="0" borderId="18" xfId="0" applyFont="1" applyBorder="1" applyAlignment="1">
      <alignment horizontal="right"/>
    </xf>
    <xf numFmtId="0" fontId="0" fillId="0" borderId="18" xfId="0" applyBorder="1"/>
    <xf numFmtId="0" fontId="5" fillId="0" borderId="21" xfId="0" applyFont="1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0" fillId="0" borderId="0" xfId="0" applyAlignment="1">
      <alignment horizontal="centerContinuous"/>
    </xf>
    <xf numFmtId="0" fontId="5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64" fontId="4" fillId="0" borderId="0" xfId="1" applyNumberFormat="1" applyFont="1"/>
    <xf numFmtId="164" fontId="0" fillId="0" borderId="0" xfId="0" applyNumberFormat="1"/>
    <xf numFmtId="10" fontId="4" fillId="0" borderId="0" xfId="3" applyNumberFormat="1" applyFont="1"/>
    <xf numFmtId="0" fontId="34" fillId="0" borderId="0" xfId="81" applyBorder="1" applyAlignment="1">
      <alignment horizontal="left"/>
    </xf>
    <xf numFmtId="39" fontId="4" fillId="0" borderId="16" xfId="2" applyNumberFormat="1" applyFont="1" applyBorder="1"/>
    <xf numFmtId="4" fontId="0" fillId="0" borderId="0" xfId="0" applyNumberFormat="1"/>
    <xf numFmtId="39" fontId="4" fillId="0" borderId="12" xfId="1" applyNumberFormat="1" applyFont="1" applyBorder="1"/>
    <xf numFmtId="0" fontId="4" fillId="0" borderId="0" xfId="108" applyFont="1" applyBorder="1"/>
    <xf numFmtId="10" fontId="4" fillId="0" borderId="12" xfId="3" applyNumberFormat="1" applyFont="1" applyBorder="1" applyAlignment="1">
      <alignment horizontal="center"/>
    </xf>
    <xf numFmtId="0" fontId="4" fillId="0" borderId="12" xfId="108" applyFont="1" applyFill="1" applyBorder="1" applyAlignment="1">
      <alignment horizontal="center"/>
    </xf>
    <xf numFmtId="3" fontId="4" fillId="0" borderId="12" xfId="108" applyNumberFormat="1" applyFont="1" applyFill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4" fontId="4" fillId="0" borderId="5" xfId="1" applyNumberFormat="1" applyFont="1" applyBorder="1"/>
    <xf numFmtId="8" fontId="2" fillId="0" borderId="5" xfId="82" applyNumberFormat="1" applyBorder="1"/>
    <xf numFmtId="0" fontId="4" fillId="0" borderId="27" xfId="0" applyFont="1" applyBorder="1"/>
    <xf numFmtId="0" fontId="4" fillId="0" borderId="28" xfId="0" applyFont="1" applyBorder="1"/>
    <xf numFmtId="0" fontId="4" fillId="0" borderId="41" xfId="0" applyFont="1" applyBorder="1" applyAlignment="1">
      <alignment horizontal="right"/>
    </xf>
    <xf numFmtId="10" fontId="5" fillId="0" borderId="8" xfId="0" applyNumberFormat="1" applyFont="1" applyFill="1" applyBorder="1" applyAlignment="1">
      <alignment horizontal="right"/>
    </xf>
    <xf numFmtId="43" fontId="4" fillId="0" borderId="16" xfId="1" applyFont="1" applyBorder="1"/>
    <xf numFmtId="39" fontId="5" fillId="0" borderId="27" xfId="1" applyNumberFormat="1" applyFont="1" applyBorder="1"/>
    <xf numFmtId="0" fontId="4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Fill="1" applyBorder="1"/>
    <xf numFmtId="0" fontId="5" fillId="0" borderId="9" xfId="0" applyFont="1" applyBorder="1"/>
    <xf numFmtId="0" fontId="5" fillId="0" borderId="0" xfId="0" applyFont="1"/>
    <xf numFmtId="0" fontId="4" fillId="0" borderId="18" xfId="0" applyFont="1" applyFill="1" applyBorder="1"/>
    <xf numFmtId="0" fontId="5" fillId="0" borderId="0" xfId="0" applyFont="1" applyBorder="1"/>
    <xf numFmtId="0" fontId="4" fillId="0" borderId="18" xfId="0" applyFont="1" applyBorder="1"/>
    <xf numFmtId="0" fontId="5" fillId="0" borderId="32" xfId="0" applyFont="1" applyBorder="1" applyAlignment="1">
      <alignment horizontal="center"/>
    </xf>
    <xf numFmtId="0" fontId="4" fillId="0" borderId="16" xfId="0" applyFont="1" applyBorder="1"/>
    <xf numFmtId="43" fontId="4" fillId="0" borderId="13" xfId="0" applyNumberFormat="1" applyFont="1" applyBorder="1"/>
    <xf numFmtId="4" fontId="0" fillId="0" borderId="0" xfId="0" applyNumberFormat="1" applyBorder="1"/>
    <xf numFmtId="4" fontId="0" fillId="0" borderId="21" xfId="0" applyNumberFormat="1" applyBorder="1"/>
    <xf numFmtId="39" fontId="4" fillId="0" borderId="15" xfId="1" applyNumberFormat="1" applyFont="1" applyBorder="1"/>
    <xf numFmtId="4" fontId="0" fillId="0" borderId="5" xfId="0" applyNumberFormat="1" applyBorder="1"/>
    <xf numFmtId="4" fontId="0" fillId="0" borderId="8" xfId="0" applyNumberFormat="1" applyBorder="1"/>
    <xf numFmtId="4" fontId="0" fillId="0" borderId="39" xfId="0" applyNumberFormat="1" applyBorder="1"/>
    <xf numFmtId="39" fontId="5" fillId="0" borderId="15" xfId="1" applyNumberFormat="1" applyFont="1" applyBorder="1"/>
    <xf numFmtId="4" fontId="0" fillId="0" borderId="15" xfId="0" applyNumberFormat="1" applyBorder="1"/>
    <xf numFmtId="4" fontId="0" fillId="0" borderId="19" xfId="0" applyNumberFormat="1" applyBorder="1"/>
    <xf numFmtId="10" fontId="4" fillId="0" borderId="19" xfId="3" applyNumberFormat="1" applyFont="1" applyBorder="1"/>
    <xf numFmtId="10" fontId="4" fillId="0" borderId="19" xfId="2" applyNumberFormat="1" applyFont="1" applyBorder="1"/>
    <xf numFmtId="39" fontId="4" fillId="0" borderId="5" xfId="1" applyNumberFormat="1" applyFont="1" applyBorder="1"/>
    <xf numFmtId="39" fontId="4" fillId="0" borderId="15" xfId="1" applyNumberFormat="1" applyFont="1" applyBorder="1"/>
    <xf numFmtId="39" fontId="5" fillId="0" borderId="5" xfId="1" applyNumberFormat="1" applyFont="1" applyBorder="1"/>
    <xf numFmtId="39" fontId="5" fillId="0" borderId="15" xfId="1" applyNumberFormat="1" applyFont="1" applyBorder="1"/>
    <xf numFmtId="10" fontId="4" fillId="0" borderId="21" xfId="3" applyNumberFormat="1" applyFont="1" applyBorder="1"/>
    <xf numFmtId="0" fontId="5" fillId="0" borderId="0" xfId="341" applyFont="1" applyAlignment="1">
      <alignment horizontal="centerContinuous"/>
    </xf>
    <xf numFmtId="169" fontId="5" fillId="0" borderId="0" xfId="341" applyNumberFormat="1" applyFont="1" applyAlignment="1">
      <alignment horizontal="centerContinuous"/>
    </xf>
    <xf numFmtId="0" fontId="5" fillId="0" borderId="0" xfId="157" applyFont="1" applyAlignment="1">
      <alignment horizontal="centerContinuous"/>
    </xf>
    <xf numFmtId="0" fontId="5" fillId="0" borderId="0" xfId="161" applyFont="1" applyAlignment="1">
      <alignment horizontal="centerContinuous"/>
    </xf>
    <xf numFmtId="0" fontId="4" fillId="0" borderId="0" xfId="342"/>
    <xf numFmtId="0" fontId="5" fillId="0" borderId="0" xfId="342" applyNumberFormat="1" applyFont="1" applyAlignment="1" applyProtection="1">
      <alignment horizontal="left"/>
      <protection locked="0"/>
    </xf>
    <xf numFmtId="0" fontId="4" fillId="0" borderId="0" xfId="342" applyNumberFormat="1" applyAlignment="1" applyProtection="1">
      <alignment horizontal="left"/>
      <protection locked="0"/>
    </xf>
    <xf numFmtId="164" fontId="4" fillId="0" borderId="0" xfId="1" applyNumberFormat="1" applyFont="1"/>
    <xf numFmtId="39" fontId="4" fillId="0" borderId="16" xfId="1" applyNumberFormat="1" applyFont="1" applyBorder="1"/>
    <xf numFmtId="170" fontId="4" fillId="0" borderId="0" xfId="2" applyNumberFormat="1" applyFont="1" applyAlignment="1">
      <alignment horizontal="right"/>
    </xf>
    <xf numFmtId="164" fontId="4" fillId="0" borderId="0" xfId="1" applyNumberFormat="1" applyFont="1"/>
    <xf numFmtId="170" fontId="4" fillId="0" borderId="0" xfId="2" applyNumberFormat="1" applyFont="1" applyFill="1" applyAlignment="1">
      <alignment horizontal="righ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4" fillId="0" borderId="18" xfId="1" applyNumberFormat="1" applyFont="1" applyFill="1" applyBorder="1" applyAlignment="1">
      <alignment horizontal="right"/>
    </xf>
    <xf numFmtId="164" fontId="4" fillId="0" borderId="23" xfId="1" applyNumberFormat="1" applyFont="1" applyFill="1" applyBorder="1" applyAlignment="1" applyProtection="1">
      <alignment horizontal="fill"/>
      <protection locked="0"/>
    </xf>
    <xf numFmtId="170" fontId="5" fillId="0" borderId="44" xfId="2" applyNumberFormat="1" applyFont="1" applyFill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Alignment="1" applyProtection="1">
      <alignment horizontal="fill"/>
      <protection locked="0"/>
    </xf>
    <xf numFmtId="170" fontId="5" fillId="0" borderId="44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4" fillId="0" borderId="7" xfId="8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2" fontId="4" fillId="0" borderId="28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4" fillId="0" borderId="5" xfId="3" applyNumberFormat="1" applyFont="1" applyFill="1" applyBorder="1" applyAlignment="1">
      <alignment horizontal="center"/>
    </xf>
    <xf numFmtId="10" fontId="5" fillId="0" borderId="29" xfId="3" applyNumberFormat="1" applyFont="1" applyFill="1" applyBorder="1" applyAlignment="1">
      <alignment horizontal="center"/>
    </xf>
    <xf numFmtId="10" fontId="5" fillId="0" borderId="10" xfId="3" applyNumberFormat="1" applyFont="1" applyFill="1" applyBorder="1" applyAlignment="1">
      <alignment horizontal="center"/>
    </xf>
    <xf numFmtId="10" fontId="5" fillId="0" borderId="11" xfId="3" applyNumberFormat="1" applyFont="1" applyFill="1" applyBorder="1" applyAlignment="1">
      <alignment horizontal="center"/>
    </xf>
    <xf numFmtId="2" fontId="4" fillId="0" borderId="28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5" fillId="0" borderId="30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2" fontId="5" fillId="0" borderId="8" xfId="3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4" xfId="5" applyFont="1" applyFill="1" applyBorder="1" applyAlignment="1">
      <alignment horizontal="left" wrapText="1"/>
    </xf>
    <xf numFmtId="0" fontId="9" fillId="0" borderId="0" xfId="5" applyFont="1" applyFill="1" applyBorder="1" applyAlignment="1">
      <alignment horizontal="left" wrapText="1"/>
    </xf>
    <xf numFmtId="0" fontId="9" fillId="0" borderId="5" xfId="5" applyFont="1" applyFill="1" applyBorder="1" applyAlignment="1">
      <alignment horizontal="left" wrapText="1"/>
    </xf>
    <xf numFmtId="0" fontId="9" fillId="0" borderId="6" xfId="5" applyFont="1" applyFill="1" applyBorder="1" applyAlignment="1">
      <alignment horizontal="left" wrapText="1"/>
    </xf>
    <xf numFmtId="0" fontId="9" fillId="0" borderId="7" xfId="5" applyFont="1" applyFill="1" applyBorder="1" applyAlignment="1">
      <alignment horizontal="left" wrapText="1"/>
    </xf>
    <xf numFmtId="0" fontId="9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08">
    <cellStyle name="20% - Accent1" xfId="58" builtinId="30" customBuiltin="1"/>
    <cellStyle name="20% - Accent1 2" xfId="173"/>
    <cellStyle name="20% - Accent1 2 2" xfId="245"/>
    <cellStyle name="20% - Accent1 2 2 2" xfId="327"/>
    <cellStyle name="20% - Accent1 2 2 2 2" xfId="495"/>
    <cellStyle name="20% - Accent1 2 2 3" xfId="415"/>
    <cellStyle name="20% - Accent1 2 3" xfId="287"/>
    <cellStyle name="20% - Accent1 2 3 2" xfId="455"/>
    <cellStyle name="20% - Accent1 2 4" xfId="375"/>
    <cellStyle name="20% - Accent1 3" xfId="199"/>
    <cellStyle name="20% - Accent1 4" xfId="217"/>
    <cellStyle name="20% - Accent1 4 2" xfId="300"/>
    <cellStyle name="20% - Accent1 4 2 2" xfId="468"/>
    <cellStyle name="20% - Accent1 4 3" xfId="388"/>
    <cellStyle name="20% - Accent1 5" xfId="260"/>
    <cellStyle name="20% - Accent1 5 2" xfId="428"/>
    <cellStyle name="20% - Accent1 6" xfId="346"/>
    <cellStyle name="20% - Accent2" xfId="62" builtinId="34" customBuiltin="1"/>
    <cellStyle name="20% - Accent2 2" xfId="175"/>
    <cellStyle name="20% - Accent2 2 2" xfId="247"/>
    <cellStyle name="20% - Accent2 2 2 2" xfId="329"/>
    <cellStyle name="20% - Accent2 2 2 2 2" xfId="497"/>
    <cellStyle name="20% - Accent2 2 2 3" xfId="417"/>
    <cellStyle name="20% - Accent2 2 3" xfId="289"/>
    <cellStyle name="20% - Accent2 2 3 2" xfId="457"/>
    <cellStyle name="20% - Accent2 2 4" xfId="377"/>
    <cellStyle name="20% - Accent2 3" xfId="188"/>
    <cellStyle name="20% - Accent2 4" xfId="219"/>
    <cellStyle name="20% - Accent2 4 2" xfId="302"/>
    <cellStyle name="20% - Accent2 4 2 2" xfId="470"/>
    <cellStyle name="20% - Accent2 4 3" xfId="390"/>
    <cellStyle name="20% - Accent2 5" xfId="262"/>
    <cellStyle name="20% - Accent2 5 2" xfId="430"/>
    <cellStyle name="20% - Accent2 6" xfId="348"/>
    <cellStyle name="20% - Accent3" xfId="66" builtinId="38" customBuiltin="1"/>
    <cellStyle name="20% - Accent3 2" xfId="177"/>
    <cellStyle name="20% - Accent3 2 2" xfId="249"/>
    <cellStyle name="20% - Accent3 2 2 2" xfId="331"/>
    <cellStyle name="20% - Accent3 2 2 2 2" xfId="499"/>
    <cellStyle name="20% - Accent3 2 2 3" xfId="419"/>
    <cellStyle name="20% - Accent3 2 3" xfId="291"/>
    <cellStyle name="20% - Accent3 2 3 2" xfId="459"/>
    <cellStyle name="20% - Accent3 2 4" xfId="379"/>
    <cellStyle name="20% - Accent3 3" xfId="185"/>
    <cellStyle name="20% - Accent3 4" xfId="221"/>
    <cellStyle name="20% - Accent3 4 2" xfId="304"/>
    <cellStyle name="20% - Accent3 4 2 2" xfId="472"/>
    <cellStyle name="20% - Accent3 4 3" xfId="392"/>
    <cellStyle name="20% - Accent3 5" xfId="264"/>
    <cellStyle name="20% - Accent3 5 2" xfId="432"/>
    <cellStyle name="20% - Accent3 6" xfId="350"/>
    <cellStyle name="20% - Accent4" xfId="70" builtinId="42" customBuiltin="1"/>
    <cellStyle name="20% - Accent4 2" xfId="179"/>
    <cellStyle name="20% - Accent4 2 2" xfId="251"/>
    <cellStyle name="20% - Accent4 2 2 2" xfId="333"/>
    <cellStyle name="20% - Accent4 2 2 2 2" xfId="501"/>
    <cellStyle name="20% - Accent4 2 2 3" xfId="421"/>
    <cellStyle name="20% - Accent4 2 3" xfId="293"/>
    <cellStyle name="20% - Accent4 2 3 2" xfId="461"/>
    <cellStyle name="20% - Accent4 2 4" xfId="381"/>
    <cellStyle name="20% - Accent4 3" xfId="187"/>
    <cellStyle name="20% - Accent4 4" xfId="223"/>
    <cellStyle name="20% - Accent4 4 2" xfId="306"/>
    <cellStyle name="20% - Accent4 4 2 2" xfId="474"/>
    <cellStyle name="20% - Accent4 4 3" xfId="394"/>
    <cellStyle name="20% - Accent4 5" xfId="266"/>
    <cellStyle name="20% - Accent4 5 2" xfId="434"/>
    <cellStyle name="20% - Accent4 6" xfId="352"/>
    <cellStyle name="20% - Accent5" xfId="74" builtinId="46" customBuiltin="1"/>
    <cellStyle name="20% - Accent5 2" xfId="181"/>
    <cellStyle name="20% - Accent5 2 2" xfId="253"/>
    <cellStyle name="20% - Accent5 2 2 2" xfId="335"/>
    <cellStyle name="20% - Accent5 2 2 2 2" xfId="503"/>
    <cellStyle name="20% - Accent5 2 2 3" xfId="423"/>
    <cellStyle name="20% - Accent5 2 3" xfId="295"/>
    <cellStyle name="20% - Accent5 2 3 2" xfId="463"/>
    <cellStyle name="20% - Accent5 2 4" xfId="383"/>
    <cellStyle name="20% - Accent5 3" xfId="208"/>
    <cellStyle name="20% - Accent5 4" xfId="225"/>
    <cellStyle name="20% - Accent5 4 2" xfId="308"/>
    <cellStyle name="20% - Accent5 4 2 2" xfId="476"/>
    <cellStyle name="20% - Accent5 4 3" xfId="396"/>
    <cellStyle name="20% - Accent5 5" xfId="268"/>
    <cellStyle name="20% - Accent5 5 2" xfId="436"/>
    <cellStyle name="20% - Accent5 6" xfId="354"/>
    <cellStyle name="20% - Accent6" xfId="78" builtinId="50" customBuiltin="1"/>
    <cellStyle name="20% - Accent6 2" xfId="183"/>
    <cellStyle name="20% - Accent6 2 2" xfId="255"/>
    <cellStyle name="20% - Accent6 2 2 2" xfId="337"/>
    <cellStyle name="20% - Accent6 2 2 2 2" xfId="505"/>
    <cellStyle name="20% - Accent6 2 2 3" xfId="425"/>
    <cellStyle name="20% - Accent6 2 3" xfId="297"/>
    <cellStyle name="20% - Accent6 2 3 2" xfId="465"/>
    <cellStyle name="20% - Accent6 2 4" xfId="385"/>
    <cellStyle name="20% - Accent6 3" xfId="191"/>
    <cellStyle name="20% - Accent6 4" xfId="227"/>
    <cellStyle name="20% - Accent6 4 2" xfId="310"/>
    <cellStyle name="20% - Accent6 4 2 2" xfId="478"/>
    <cellStyle name="20% - Accent6 4 3" xfId="398"/>
    <cellStyle name="20% - Accent6 5" xfId="270"/>
    <cellStyle name="20% - Accent6 5 2" xfId="438"/>
    <cellStyle name="20% - Accent6 6" xfId="356"/>
    <cellStyle name="40% - Accent1" xfId="59" builtinId="31" customBuiltin="1"/>
    <cellStyle name="40% - Accent1 2" xfId="174"/>
    <cellStyle name="40% - Accent1 2 2" xfId="246"/>
    <cellStyle name="40% - Accent1 2 2 2" xfId="328"/>
    <cellStyle name="40% - Accent1 2 2 2 2" xfId="496"/>
    <cellStyle name="40% - Accent1 2 2 3" xfId="416"/>
    <cellStyle name="40% - Accent1 2 3" xfId="288"/>
    <cellStyle name="40% - Accent1 2 3 2" xfId="456"/>
    <cellStyle name="40% - Accent1 2 4" xfId="376"/>
    <cellStyle name="40% - Accent1 3" xfId="196"/>
    <cellStyle name="40% - Accent1 4" xfId="218"/>
    <cellStyle name="40% - Accent1 4 2" xfId="301"/>
    <cellStyle name="40% - Accent1 4 2 2" xfId="469"/>
    <cellStyle name="40% - Accent1 4 3" xfId="389"/>
    <cellStyle name="40% - Accent1 5" xfId="261"/>
    <cellStyle name="40% - Accent1 5 2" xfId="429"/>
    <cellStyle name="40% - Accent1 6" xfId="347"/>
    <cellStyle name="40% - Accent2" xfId="63" builtinId="35" customBuiltin="1"/>
    <cellStyle name="40% - Accent2 2" xfId="176"/>
    <cellStyle name="40% - Accent2 2 2" xfId="248"/>
    <cellStyle name="40% - Accent2 2 2 2" xfId="330"/>
    <cellStyle name="40% - Accent2 2 2 2 2" xfId="498"/>
    <cellStyle name="40% - Accent2 2 2 3" xfId="418"/>
    <cellStyle name="40% - Accent2 2 3" xfId="290"/>
    <cellStyle name="40% - Accent2 2 3 2" xfId="458"/>
    <cellStyle name="40% - Accent2 2 4" xfId="378"/>
    <cellStyle name="40% - Accent2 3" xfId="90"/>
    <cellStyle name="40% - Accent2 4" xfId="220"/>
    <cellStyle name="40% - Accent2 4 2" xfId="303"/>
    <cellStyle name="40% - Accent2 4 2 2" xfId="471"/>
    <cellStyle name="40% - Accent2 4 3" xfId="391"/>
    <cellStyle name="40% - Accent2 5" xfId="263"/>
    <cellStyle name="40% - Accent2 5 2" xfId="431"/>
    <cellStyle name="40% - Accent2 6" xfId="349"/>
    <cellStyle name="40% - Accent3" xfId="67" builtinId="39" customBuiltin="1"/>
    <cellStyle name="40% - Accent3 2" xfId="178"/>
    <cellStyle name="40% - Accent3 2 2" xfId="250"/>
    <cellStyle name="40% - Accent3 2 2 2" xfId="332"/>
    <cellStyle name="40% - Accent3 2 2 2 2" xfId="500"/>
    <cellStyle name="40% - Accent3 2 2 3" xfId="420"/>
    <cellStyle name="40% - Accent3 2 3" xfId="292"/>
    <cellStyle name="40% - Accent3 2 3 2" xfId="460"/>
    <cellStyle name="40% - Accent3 2 4" xfId="380"/>
    <cellStyle name="40% - Accent3 3" xfId="210"/>
    <cellStyle name="40% - Accent3 4" xfId="222"/>
    <cellStyle name="40% - Accent3 4 2" xfId="305"/>
    <cellStyle name="40% - Accent3 4 2 2" xfId="473"/>
    <cellStyle name="40% - Accent3 4 3" xfId="393"/>
    <cellStyle name="40% - Accent3 5" xfId="265"/>
    <cellStyle name="40% - Accent3 5 2" xfId="433"/>
    <cellStyle name="40% - Accent3 6" xfId="351"/>
    <cellStyle name="40% - Accent4" xfId="71" builtinId="43" customBuiltin="1"/>
    <cellStyle name="40% - Accent4 2" xfId="180"/>
    <cellStyle name="40% - Accent4 2 2" xfId="252"/>
    <cellStyle name="40% - Accent4 2 2 2" xfId="334"/>
    <cellStyle name="40% - Accent4 2 2 2 2" xfId="502"/>
    <cellStyle name="40% - Accent4 2 2 3" xfId="422"/>
    <cellStyle name="40% - Accent4 2 3" xfId="294"/>
    <cellStyle name="40% - Accent4 2 3 2" xfId="462"/>
    <cellStyle name="40% - Accent4 2 4" xfId="382"/>
    <cellStyle name="40% - Accent4 3" xfId="85"/>
    <cellStyle name="40% - Accent4 4" xfId="224"/>
    <cellStyle name="40% - Accent4 4 2" xfId="307"/>
    <cellStyle name="40% - Accent4 4 2 2" xfId="475"/>
    <cellStyle name="40% - Accent4 4 3" xfId="395"/>
    <cellStyle name="40% - Accent4 5" xfId="267"/>
    <cellStyle name="40% - Accent4 5 2" xfId="435"/>
    <cellStyle name="40% - Accent4 6" xfId="353"/>
    <cellStyle name="40% - Accent5" xfId="75" builtinId="47" customBuiltin="1"/>
    <cellStyle name="40% - Accent5 2" xfId="182"/>
    <cellStyle name="40% - Accent5 2 2" xfId="254"/>
    <cellStyle name="40% - Accent5 2 2 2" xfId="336"/>
    <cellStyle name="40% - Accent5 2 2 2 2" xfId="504"/>
    <cellStyle name="40% - Accent5 2 2 3" xfId="424"/>
    <cellStyle name="40% - Accent5 2 3" xfId="296"/>
    <cellStyle name="40% - Accent5 2 3 2" xfId="464"/>
    <cellStyle name="40% - Accent5 2 4" xfId="384"/>
    <cellStyle name="40% - Accent5 3" xfId="198"/>
    <cellStyle name="40% - Accent5 4" xfId="226"/>
    <cellStyle name="40% - Accent5 4 2" xfId="309"/>
    <cellStyle name="40% - Accent5 4 2 2" xfId="477"/>
    <cellStyle name="40% - Accent5 4 3" xfId="397"/>
    <cellStyle name="40% - Accent5 5" xfId="269"/>
    <cellStyle name="40% - Accent5 5 2" xfId="437"/>
    <cellStyle name="40% - Accent5 6" xfId="355"/>
    <cellStyle name="40% - Accent6" xfId="79" builtinId="51" customBuiltin="1"/>
    <cellStyle name="40% - Accent6 2" xfId="184"/>
    <cellStyle name="40% - Accent6 2 2" xfId="256"/>
    <cellStyle name="40% - Accent6 2 2 2" xfId="338"/>
    <cellStyle name="40% - Accent6 2 2 2 2" xfId="506"/>
    <cellStyle name="40% - Accent6 2 2 3" xfId="426"/>
    <cellStyle name="40% - Accent6 2 3" xfId="298"/>
    <cellStyle name="40% - Accent6 2 3 2" xfId="466"/>
    <cellStyle name="40% - Accent6 2 4" xfId="386"/>
    <cellStyle name="40% - Accent6 3" xfId="193"/>
    <cellStyle name="40% - Accent6 4" xfId="228"/>
    <cellStyle name="40% - Accent6 4 2" xfId="311"/>
    <cellStyle name="40% - Accent6 4 2 2" xfId="479"/>
    <cellStyle name="40% - Accent6 4 3" xfId="399"/>
    <cellStyle name="40% - Accent6 5" xfId="271"/>
    <cellStyle name="40% - Accent6 5 2" xfId="439"/>
    <cellStyle name="40% - Accent6 6" xfId="357"/>
    <cellStyle name="60% - Accent1" xfId="60" builtinId="32" customBuiltin="1"/>
    <cellStyle name="60% - Accent1 2" xfId="83"/>
    <cellStyle name="60% - Accent2" xfId="64" builtinId="36" customBuiltin="1"/>
    <cellStyle name="60% - Accent2 2" xfId="190"/>
    <cellStyle name="60% - Accent3" xfId="68" builtinId="40" customBuiltin="1"/>
    <cellStyle name="60% - Accent3 2" xfId="189"/>
    <cellStyle name="60% - Accent4" xfId="72" builtinId="44" customBuiltin="1"/>
    <cellStyle name="60% - Accent4 2" xfId="209"/>
    <cellStyle name="60% - Accent5" xfId="76" builtinId="48" customBuiltin="1"/>
    <cellStyle name="60% - Accent5 2" xfId="192"/>
    <cellStyle name="60% - Accent6" xfId="80" builtinId="52" customBuiltin="1"/>
    <cellStyle name="60% - Accent6 2" xfId="200"/>
    <cellStyle name="Accent1" xfId="57" builtinId="29" customBuiltin="1"/>
    <cellStyle name="Accent1 2" xfId="212"/>
    <cellStyle name="Accent2" xfId="61" builtinId="33" customBuiltin="1"/>
    <cellStyle name="Accent2 2" xfId="206"/>
    <cellStyle name="Accent3" xfId="65" builtinId="37" customBuiltin="1"/>
    <cellStyle name="Accent3 2" xfId="213"/>
    <cellStyle name="Accent4" xfId="69" builtinId="41" customBuiltin="1"/>
    <cellStyle name="Accent4 2" xfId="202"/>
    <cellStyle name="Accent5" xfId="73" builtinId="45" customBuiltin="1"/>
    <cellStyle name="Accent5 2" xfId="95"/>
    <cellStyle name="Accent6" xfId="77" builtinId="49" customBuiltin="1"/>
    <cellStyle name="Accent6 2" xfId="214"/>
    <cellStyle name="Bad" xfId="47" builtinId="27" customBuiltin="1"/>
    <cellStyle name="Bad 2" xfId="215"/>
    <cellStyle name="Calculation" xfId="51" builtinId="22" customBuiltin="1"/>
    <cellStyle name="Calculation 2" xfId="194"/>
    <cellStyle name="Check Cell" xfId="53" builtinId="23" customBuiltin="1"/>
    <cellStyle name="Check Cell 2" xfId="204"/>
    <cellStyle name="Comma" xfId="1" builtinId="3"/>
    <cellStyle name="Comma 2" xfId="6"/>
    <cellStyle name="Comma 3" xfId="7"/>
    <cellStyle name="Comma 3 2" xfId="120"/>
    <cellStyle name="Comma 3 3" xfId="105"/>
    <cellStyle name="Comma 3 3 2" xfId="148"/>
    <cellStyle name="Comma 3 4" xfId="99"/>
    <cellStyle name="Comma 4" xfId="169"/>
    <cellStyle name="Comma 4 2" xfId="241"/>
    <cellStyle name="Comma 4 2 2" xfId="323"/>
    <cellStyle name="Comma 4 2 2 2" xfId="491"/>
    <cellStyle name="Comma 4 2 3" xfId="411"/>
    <cellStyle name="Comma 4 3" xfId="283"/>
    <cellStyle name="Comma 4 3 2" xfId="451"/>
    <cellStyle name="Comma 4 4" xfId="371"/>
    <cellStyle name="Currency" xfId="2" builtinId="4"/>
    <cellStyle name="Currency 2" xfId="166"/>
    <cellStyle name="Currency 2 2" xfId="238"/>
    <cellStyle name="Currency 2 2 2" xfId="320"/>
    <cellStyle name="Currency 2 2 2 2" xfId="488"/>
    <cellStyle name="Currency 2 2 3" xfId="408"/>
    <cellStyle name="Currency 2 3" xfId="280"/>
    <cellStyle name="Currency 2 3 2" xfId="448"/>
    <cellStyle name="Currency 2 4" xfId="368"/>
    <cellStyle name="Explanatory Text" xfId="55" builtinId="53" customBuiltin="1"/>
    <cellStyle name="Explanatory Text 2" xfId="94"/>
    <cellStyle name="FRxAmtStyle" xfId="138"/>
    <cellStyle name="FRxCurrStyle" xfId="135"/>
    <cellStyle name="FRxPcntStyle" xfId="137"/>
    <cellStyle name="Good" xfId="46" builtinId="26" customBuiltin="1"/>
    <cellStyle name="Good 2" xfId="197"/>
    <cellStyle name="Heading 1" xfId="42" builtinId="16" customBuiltin="1"/>
    <cellStyle name="Heading 1 2" xfId="203"/>
    <cellStyle name="Heading 2" xfId="43" builtinId="17" customBuiltin="1"/>
    <cellStyle name="Heading 2 2" xfId="186"/>
    <cellStyle name="Heading 3" xfId="44" builtinId="18" customBuiltin="1"/>
    <cellStyle name="Heading 3 2" xfId="207"/>
    <cellStyle name="Heading 4" xfId="45" builtinId="19" customBuiltin="1"/>
    <cellStyle name="Heading 4 2" xfId="84"/>
    <cellStyle name="Hyperlink" xfId="81" builtinId="8"/>
    <cellStyle name="Hyperlink 2" xfId="113"/>
    <cellStyle name="Hyperlink 3" xfId="122"/>
    <cellStyle name="Hyperlink 3 2" xfId="361"/>
    <cellStyle name="Hyperlink 4" xfId="118"/>
    <cellStyle name="Input" xfId="49" builtinId="20" customBuiltin="1"/>
    <cellStyle name="Input 2" xfId="91"/>
    <cellStyle name="Linked Cell" xfId="52" builtinId="24" customBuiltin="1"/>
    <cellStyle name="Linked Cell 2" xfId="205"/>
    <cellStyle name="Neutral" xfId="48" builtinId="28" customBuiltin="1"/>
    <cellStyle name="Neutral 2" xfId="93"/>
    <cellStyle name="Normal" xfId="0" builtinId="0"/>
    <cellStyle name="Normal - Style1" xfId="8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4"/>
    <cellStyle name="Normal 24" xfId="5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32" xfId="111"/>
    <cellStyle name="Normal 33" xfId="112"/>
    <cellStyle name="Normal 34" xfId="114"/>
    <cellStyle name="Normal 35" xfId="115"/>
    <cellStyle name="Normal 36" xfId="116"/>
    <cellStyle name="Normal 37" xfId="110"/>
    <cellStyle name="Normal 38" xfId="117"/>
    <cellStyle name="Normal 39" xfId="119"/>
    <cellStyle name="Normal 4" xfId="31"/>
    <cellStyle name="Normal 40" xfId="104"/>
    <cellStyle name="Normal 40 2" xfId="147"/>
    <cellStyle name="Normal 41" xfId="108"/>
    <cellStyle name="Normal 41 2" xfId="151"/>
    <cellStyle name="Normal 42" xfId="125"/>
    <cellStyle name="Normal 42 2" xfId="155"/>
    <cellStyle name="Normal 43" xfId="107"/>
    <cellStyle name="Normal 43 2" xfId="150"/>
    <cellStyle name="Normal 44" xfId="123"/>
    <cellStyle name="Normal 44 2" xfId="153"/>
    <cellStyle name="Normal 45" xfId="106"/>
    <cellStyle name="Normal 45 2" xfId="149"/>
    <cellStyle name="Normal 46" xfId="124"/>
    <cellStyle name="Normal 46 2" xfId="154"/>
    <cellStyle name="Normal 47" xfId="126"/>
    <cellStyle name="Normal 47 2" xfId="156"/>
    <cellStyle name="Normal 48" xfId="129"/>
    <cellStyle name="Normal 48 2" xfId="159"/>
    <cellStyle name="Normal 49" xfId="130"/>
    <cellStyle name="Normal 49 2" xfId="160"/>
    <cellStyle name="Normal 5" xfId="32"/>
    <cellStyle name="Normal 50" xfId="128"/>
    <cellStyle name="Normal 50 2" xfId="158"/>
    <cellStyle name="Normal 51" xfId="127"/>
    <cellStyle name="Normal 51 2" xfId="157"/>
    <cellStyle name="Normal 52" xfId="136"/>
    <cellStyle name="Normal 53" xfId="139"/>
    <cellStyle name="Normal 53 2" xfId="161"/>
    <cellStyle name="Normal 54" xfId="97"/>
    <cellStyle name="Normal 55" xfId="102"/>
    <cellStyle name="Normal 56" xfId="145"/>
    <cellStyle name="Normal 57" xfId="146"/>
    <cellStyle name="Normal 58" xfId="143"/>
    <cellStyle name="Normal 59" xfId="98"/>
    <cellStyle name="Normal 6" xfId="33"/>
    <cellStyle name="Normal 60" xfId="140"/>
    <cellStyle name="Normal 61" xfId="100"/>
    <cellStyle name="Normal 62" xfId="144"/>
    <cellStyle name="Normal 62 2" xfId="233"/>
    <cellStyle name="Normal 62 2 2" xfId="315"/>
    <cellStyle name="Normal 62 2 2 2" xfId="483"/>
    <cellStyle name="Normal 62 2 3" xfId="403"/>
    <cellStyle name="Normal 62 3" xfId="275"/>
    <cellStyle name="Normal 62 3 2" xfId="443"/>
    <cellStyle name="Normal 62 4" xfId="363"/>
    <cellStyle name="Normal 63" xfId="142"/>
    <cellStyle name="Normal 63 2" xfId="232"/>
    <cellStyle name="Normal 63 2 2" xfId="314"/>
    <cellStyle name="Normal 63 2 2 2" xfId="482"/>
    <cellStyle name="Normal 63 2 3" xfId="402"/>
    <cellStyle name="Normal 63 3" xfId="274"/>
    <cellStyle name="Normal 63 3 2" xfId="442"/>
    <cellStyle name="Normal 63 4" xfId="362"/>
    <cellStyle name="Normal 64" xfId="141"/>
    <cellStyle name="Normal 65" xfId="162"/>
    <cellStyle name="Normal 65 2" xfId="234"/>
    <cellStyle name="Normal 65 2 2" xfId="316"/>
    <cellStyle name="Normal 65 2 2 2" xfId="484"/>
    <cellStyle name="Normal 65 2 3" xfId="404"/>
    <cellStyle name="Normal 65 3" xfId="276"/>
    <cellStyle name="Normal 65 3 2" xfId="444"/>
    <cellStyle name="Normal 65 4" xfId="364"/>
    <cellStyle name="Normal 66" xfId="164"/>
    <cellStyle name="Normal 66 2" xfId="236"/>
    <cellStyle name="Normal 66 2 2" xfId="318"/>
    <cellStyle name="Normal 66 2 2 2" xfId="486"/>
    <cellStyle name="Normal 66 2 3" xfId="406"/>
    <cellStyle name="Normal 66 3" xfId="278"/>
    <cellStyle name="Normal 66 3 2" xfId="446"/>
    <cellStyle name="Normal 66 4" xfId="366"/>
    <cellStyle name="Normal 67" xfId="163"/>
    <cellStyle name="Normal 67 2" xfId="235"/>
    <cellStyle name="Normal 67 2 2" xfId="317"/>
    <cellStyle name="Normal 67 2 2 2" xfId="485"/>
    <cellStyle name="Normal 67 2 3" xfId="405"/>
    <cellStyle name="Normal 67 3" xfId="277"/>
    <cellStyle name="Normal 67 3 2" xfId="445"/>
    <cellStyle name="Normal 67 4" xfId="365"/>
    <cellStyle name="Normal 68" xfId="165"/>
    <cellStyle name="Normal 68 2" xfId="237"/>
    <cellStyle name="Normal 68 2 2" xfId="319"/>
    <cellStyle name="Normal 68 2 2 2" xfId="487"/>
    <cellStyle name="Normal 68 2 3" xfId="407"/>
    <cellStyle name="Normal 68 3" xfId="279"/>
    <cellStyle name="Normal 68 3 2" xfId="447"/>
    <cellStyle name="Normal 68 4" xfId="367"/>
    <cellStyle name="Normal 69" xfId="168"/>
    <cellStyle name="Normal 69 2" xfId="240"/>
    <cellStyle name="Normal 69 2 2" xfId="322"/>
    <cellStyle name="Normal 69 2 2 2" xfId="490"/>
    <cellStyle name="Normal 69 2 3" xfId="410"/>
    <cellStyle name="Normal 69 3" xfId="282"/>
    <cellStyle name="Normal 69 3 2" xfId="450"/>
    <cellStyle name="Normal 69 4" xfId="370"/>
    <cellStyle name="Normal 7" xfId="34"/>
    <cellStyle name="Normal 70" xfId="167"/>
    <cellStyle name="Normal 70 2" xfId="239"/>
    <cellStyle name="Normal 70 2 2" xfId="321"/>
    <cellStyle name="Normal 70 2 2 2" xfId="489"/>
    <cellStyle name="Normal 70 2 3" xfId="409"/>
    <cellStyle name="Normal 70 3" xfId="281"/>
    <cellStyle name="Normal 70 3 2" xfId="449"/>
    <cellStyle name="Normal 70 4" xfId="369"/>
    <cellStyle name="Normal 71" xfId="170"/>
    <cellStyle name="Normal 71 2" xfId="242"/>
    <cellStyle name="Normal 71 2 2" xfId="324"/>
    <cellStyle name="Normal 71 2 2 2" xfId="492"/>
    <cellStyle name="Normal 71 2 3" xfId="412"/>
    <cellStyle name="Normal 71 3" xfId="284"/>
    <cellStyle name="Normal 71 3 2" xfId="452"/>
    <cellStyle name="Normal 71 4" xfId="372"/>
    <cellStyle name="Normal 72" xfId="171"/>
    <cellStyle name="Normal 72 2" xfId="243"/>
    <cellStyle name="Normal 72 2 2" xfId="325"/>
    <cellStyle name="Normal 72 2 2 2" xfId="493"/>
    <cellStyle name="Normal 72 2 3" xfId="413"/>
    <cellStyle name="Normal 72 3" xfId="285"/>
    <cellStyle name="Normal 72 3 2" xfId="453"/>
    <cellStyle name="Normal 72 4" xfId="373"/>
    <cellStyle name="Normal 73" xfId="201"/>
    <cellStyle name="Normal 73 2" xfId="257"/>
    <cellStyle name="Normal 73 2 2" xfId="339"/>
    <cellStyle name="Normal 73 2 2 2" xfId="507"/>
    <cellStyle name="Normal 73 2 3" xfId="427"/>
    <cellStyle name="Normal 73 3" xfId="299"/>
    <cellStyle name="Normal 73 3 2" xfId="467"/>
    <cellStyle name="Normal 73 4" xfId="387"/>
    <cellStyle name="Normal 74" xfId="96"/>
    <cellStyle name="Normal 74 2" xfId="230"/>
    <cellStyle name="Normal 74 2 2" xfId="312"/>
    <cellStyle name="Normal 74 2 2 2" xfId="480"/>
    <cellStyle name="Normal 74 2 3" xfId="400"/>
    <cellStyle name="Normal 74 3" xfId="272"/>
    <cellStyle name="Normal 74 3 2" xfId="440"/>
    <cellStyle name="Normal 74 4" xfId="359"/>
    <cellStyle name="Normal 75" xfId="195"/>
    <cellStyle name="Normal 76" xfId="88"/>
    <cellStyle name="Normal 77" xfId="87"/>
    <cellStyle name="Normal 78" xfId="216"/>
    <cellStyle name="Normal 79" xfId="229"/>
    <cellStyle name="Normal 8" xfId="35"/>
    <cellStyle name="Normal 80" xfId="259"/>
    <cellStyle name="Normal 81" xfId="258"/>
    <cellStyle name="Normal 82" xfId="82"/>
    <cellStyle name="Normal 82 2" xfId="358"/>
    <cellStyle name="Normal 83" xfId="343"/>
    <cellStyle name="Normal 84" xfId="340"/>
    <cellStyle name="Normal 85" xfId="341"/>
    <cellStyle name="Normal 86" xfId="345"/>
    <cellStyle name="Normal 87" xfId="344"/>
    <cellStyle name="Normal 88" xfId="342"/>
    <cellStyle name="Normal 9" xfId="36"/>
    <cellStyle name="Note 2" xfId="37"/>
    <cellStyle name="Note 3" xfId="38"/>
    <cellStyle name="Note 4" xfId="101"/>
    <cellStyle name="Note 4 2" xfId="231"/>
    <cellStyle name="Note 4 2 2" xfId="313"/>
    <cellStyle name="Note 4 2 2 2" xfId="481"/>
    <cellStyle name="Note 4 2 3" xfId="401"/>
    <cellStyle name="Note 4 3" xfId="273"/>
    <cellStyle name="Note 4 3 2" xfId="441"/>
    <cellStyle name="Note 4 4" xfId="360"/>
    <cellStyle name="Note 5" xfId="172"/>
    <cellStyle name="Note 5 2" xfId="244"/>
    <cellStyle name="Note 5 2 2" xfId="326"/>
    <cellStyle name="Note 5 2 2 2" xfId="494"/>
    <cellStyle name="Note 5 2 3" xfId="414"/>
    <cellStyle name="Note 5 3" xfId="286"/>
    <cellStyle name="Note 5 3 2" xfId="454"/>
    <cellStyle name="Note 5 4" xfId="374"/>
    <cellStyle name="Output" xfId="50" builtinId="21" customBuiltin="1"/>
    <cellStyle name="Output 2" xfId="89"/>
    <cellStyle name="Percent" xfId="3" builtinId="5"/>
    <cellStyle name="Percent 2" xfId="39"/>
    <cellStyle name="Percent 3" xfId="40"/>
    <cellStyle name="Percent 3 2" xfId="121"/>
    <cellStyle name="Percent 3 3" xfId="109"/>
    <cellStyle name="Percent 3 3 2" xfId="152"/>
    <cellStyle name="Percent 3 4" xfId="103"/>
    <cellStyle name="STYLE1" xfId="134"/>
    <cellStyle name="STYLE2" xfId="133"/>
    <cellStyle name="STYLE3" xfId="132"/>
    <cellStyle name="STYLE4" xfId="131"/>
    <cellStyle name="Title" xfId="41" builtinId="15" customBuiltin="1"/>
    <cellStyle name="Title 2" xfId="211"/>
    <cellStyle name="Total" xfId="56" builtinId="25" customBuiltin="1"/>
    <cellStyle name="Total 2" xfId="92"/>
    <cellStyle name="Warning Text" xfId="54" builtinId="11" customBuiltin="1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services.com/" TargetMode="External"/><Relationship Id="rId1" Type="http://schemas.openxmlformats.org/officeDocument/2006/relationships/hyperlink" Target="mailto:bcasseb@edsouth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7" tint="-0.249977111117893"/>
    <pageSetUpPr fitToPage="1"/>
  </sheetPr>
  <dimension ref="A1:O163"/>
  <sheetViews>
    <sheetView showGridLines="0" tabSelected="1" zoomScale="85" zoomScaleNormal="85" workbookViewId="0">
      <selection activeCell="B1" sqref="B1"/>
    </sheetView>
  </sheetViews>
  <sheetFormatPr defaultRowHeight="12.75" x14ac:dyDescent="0.2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 x14ac:dyDescent="0.25">
      <c r="A1" s="1" t="s">
        <v>0</v>
      </c>
    </row>
    <row r="2" spans="1:13" ht="15.75" x14ac:dyDescent="0.25">
      <c r="A2" s="1" t="s">
        <v>198</v>
      </c>
    </row>
    <row r="3" spans="1:13" ht="13.5" thickBot="1" x14ac:dyDescent="0.25"/>
    <row r="4" spans="1:13" x14ac:dyDescent="0.2">
      <c r="B4" s="324" t="s">
        <v>1</v>
      </c>
      <c r="C4" s="325"/>
      <c r="D4" s="326" t="s">
        <v>2</v>
      </c>
      <c r="E4" s="326"/>
      <c r="F4" s="326"/>
      <c r="G4" s="327"/>
      <c r="I4" s="328"/>
      <c r="J4" s="328"/>
    </row>
    <row r="5" spans="1:13" x14ac:dyDescent="0.2">
      <c r="B5" s="318" t="s">
        <v>3</v>
      </c>
      <c r="C5" s="319"/>
      <c r="D5" s="321" t="s">
        <v>4</v>
      </c>
      <c r="E5" s="321"/>
      <c r="F5" s="321"/>
      <c r="G5" s="322"/>
      <c r="I5" s="328"/>
      <c r="J5" s="328"/>
      <c r="L5" s="317"/>
      <c r="M5" s="317"/>
    </row>
    <row r="6" spans="1:13" x14ac:dyDescent="0.2">
      <c r="B6" s="318" t="s">
        <v>5</v>
      </c>
      <c r="C6" s="319"/>
      <c r="D6" s="320">
        <v>41450</v>
      </c>
      <c r="E6" s="321"/>
      <c r="F6" s="321"/>
      <c r="G6" s="322"/>
      <c r="I6" s="328"/>
      <c r="J6" s="328"/>
      <c r="L6" s="317"/>
      <c r="M6" s="317"/>
    </row>
    <row r="7" spans="1:13" x14ac:dyDescent="0.2">
      <c r="B7" s="318" t="s">
        <v>6</v>
      </c>
      <c r="C7" s="319"/>
      <c r="D7" s="320">
        <v>41425</v>
      </c>
      <c r="E7" s="320"/>
      <c r="F7" s="320"/>
      <c r="G7" s="323"/>
      <c r="L7" s="317"/>
      <c r="M7" s="317"/>
    </row>
    <row r="8" spans="1:13" x14ac:dyDescent="0.2">
      <c r="B8" s="318" t="s">
        <v>7</v>
      </c>
      <c r="C8" s="319"/>
      <c r="D8" s="321" t="s">
        <v>199</v>
      </c>
      <c r="E8" s="321"/>
      <c r="F8" s="321"/>
      <c r="G8" s="322"/>
    </row>
    <row r="9" spans="1:13" x14ac:dyDescent="0.2">
      <c r="B9" s="318" t="s">
        <v>8</v>
      </c>
      <c r="C9" s="319"/>
      <c r="D9" s="321" t="s">
        <v>200</v>
      </c>
      <c r="E9" s="321"/>
      <c r="F9" s="321"/>
      <c r="G9" s="322"/>
    </row>
    <row r="10" spans="1:13" x14ac:dyDescent="0.2">
      <c r="B10" s="3" t="s">
        <v>9</v>
      </c>
      <c r="C10" s="4"/>
      <c r="D10" s="236" t="s">
        <v>201</v>
      </c>
      <c r="E10" s="5"/>
      <c r="F10" s="5"/>
      <c r="G10" s="6"/>
    </row>
    <row r="11" spans="1:13" ht="13.5" thickBot="1" x14ac:dyDescent="0.25">
      <c r="B11" s="329" t="s">
        <v>10</v>
      </c>
      <c r="C11" s="330"/>
      <c r="D11" s="331" t="s">
        <v>202</v>
      </c>
      <c r="E11" s="332"/>
      <c r="F11" s="332"/>
      <c r="G11" s="333"/>
    </row>
    <row r="12" spans="1:13" x14ac:dyDescent="0.2">
      <c r="B12" s="7"/>
      <c r="C12" s="7"/>
    </row>
    <row r="13" spans="1:13" ht="13.5" thickBot="1" x14ac:dyDescent="0.25"/>
    <row r="14" spans="1:13" ht="15.75" x14ac:dyDescent="0.25">
      <c r="A14" s="8" t="s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1:13" ht="6.75" customHeight="1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13"/>
    </row>
    <row r="16" spans="1:13" x14ac:dyDescent="0.2">
      <c r="A16" s="14"/>
      <c r="B16" s="15" t="s">
        <v>12</v>
      </c>
      <c r="C16" s="16" t="s">
        <v>13</v>
      </c>
      <c r="D16" s="17" t="s">
        <v>14</v>
      </c>
      <c r="E16" s="16" t="s">
        <v>15</v>
      </c>
      <c r="F16" s="18" t="s">
        <v>16</v>
      </c>
      <c r="G16" s="18" t="s">
        <v>17</v>
      </c>
      <c r="H16" s="18" t="s">
        <v>18</v>
      </c>
      <c r="I16" s="18" t="s">
        <v>19</v>
      </c>
      <c r="J16" s="18" t="s">
        <v>20</v>
      </c>
      <c r="K16" s="16" t="s">
        <v>21</v>
      </c>
      <c r="L16" s="19" t="s">
        <v>22</v>
      </c>
    </row>
    <row r="17" spans="1:15" x14ac:dyDescent="0.2">
      <c r="A17" s="12"/>
      <c r="B17" s="240" t="s">
        <v>203</v>
      </c>
      <c r="C17" s="242" t="s">
        <v>204</v>
      </c>
      <c r="D17" s="241">
        <v>1.15E-2</v>
      </c>
      <c r="E17" s="242" t="s">
        <v>205</v>
      </c>
      <c r="F17" s="243">
        <v>391530000</v>
      </c>
      <c r="G17" s="20">
        <v>294424486</v>
      </c>
      <c r="H17" s="20">
        <v>307615.64</v>
      </c>
      <c r="I17" s="21">
        <v>4640657.17</v>
      </c>
      <c r="J17" s="20">
        <f>G17-I17</f>
        <v>289783828.82999998</v>
      </c>
      <c r="K17" s="22">
        <v>1</v>
      </c>
      <c r="L17" s="244">
        <v>51404</v>
      </c>
    </row>
    <row r="18" spans="1:15" x14ac:dyDescent="0.2">
      <c r="A18" s="12"/>
      <c r="B18" s="7"/>
      <c r="C18" s="23"/>
      <c r="D18" s="24"/>
      <c r="E18" s="23"/>
      <c r="F18" s="25"/>
      <c r="G18" s="26"/>
      <c r="H18" s="26"/>
      <c r="I18" s="27"/>
      <c r="J18" s="26"/>
      <c r="K18" s="28"/>
      <c r="L18" s="29"/>
    </row>
    <row r="19" spans="1:15" x14ac:dyDescent="0.2">
      <c r="A19" s="30"/>
      <c r="B19" s="31" t="s">
        <v>23</v>
      </c>
      <c r="C19" s="32"/>
      <c r="D19" s="33"/>
      <c r="E19" s="34"/>
      <c r="F19" s="35"/>
      <c r="G19" s="35"/>
      <c r="H19" s="35"/>
      <c r="I19" s="36"/>
      <c r="J19" s="35"/>
      <c r="K19" s="37"/>
      <c r="L19" s="38"/>
    </row>
    <row r="20" spans="1:15" s="42" customFormat="1" ht="11.25" x14ac:dyDescent="0.2">
      <c r="A20" s="39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5" s="42" customFormat="1" ht="11.2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5" ht="6.75" customHeight="1" thickBot="1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</row>
    <row r="23" spans="1:15" ht="13.5" thickBot="1" x14ac:dyDescent="0.25"/>
    <row r="24" spans="1:15" ht="15.75" x14ac:dyDescent="0.25">
      <c r="A24" s="8" t="s">
        <v>25</v>
      </c>
      <c r="B24" s="9"/>
      <c r="C24" s="10"/>
      <c r="D24" s="10"/>
      <c r="E24" s="10"/>
      <c r="F24" s="10"/>
      <c r="G24" s="10"/>
      <c r="H24" s="11"/>
      <c r="J24" s="46" t="s">
        <v>26</v>
      </c>
      <c r="K24" s="47"/>
      <c r="L24" s="47"/>
      <c r="M24" s="47"/>
      <c r="N24" s="47"/>
      <c r="O24" s="48"/>
    </row>
    <row r="25" spans="1:15" ht="6.75" customHeight="1" x14ac:dyDescent="0.2">
      <c r="A25" s="12"/>
      <c r="B25" s="7"/>
      <c r="C25" s="7"/>
      <c r="D25" s="7"/>
      <c r="E25" s="7"/>
      <c r="F25" s="7"/>
      <c r="G25" s="7"/>
      <c r="H25" s="13"/>
      <c r="J25" s="49"/>
      <c r="K25" s="50"/>
      <c r="L25" s="50"/>
      <c r="M25" s="50"/>
      <c r="N25" s="50"/>
      <c r="O25" s="51"/>
    </row>
    <row r="26" spans="1:15" s="57" customFormat="1" ht="12.75" customHeight="1" x14ac:dyDescent="0.2">
      <c r="A26" s="52"/>
      <c r="B26" s="15"/>
      <c r="C26" s="15"/>
      <c r="D26" s="15"/>
      <c r="E26" s="15"/>
      <c r="F26" s="16" t="s">
        <v>27</v>
      </c>
      <c r="G26" s="16" t="s">
        <v>28</v>
      </c>
      <c r="H26" s="19" t="s">
        <v>29</v>
      </c>
      <c r="I26" s="53"/>
      <c r="J26" s="54"/>
      <c r="K26" s="55"/>
      <c r="L26" s="56" t="s">
        <v>30</v>
      </c>
      <c r="M26" s="343" t="s">
        <v>31</v>
      </c>
      <c r="N26" s="344"/>
      <c r="O26" s="345"/>
    </row>
    <row r="27" spans="1:15" x14ac:dyDescent="0.2">
      <c r="A27" s="58"/>
      <c r="B27" s="59" t="s">
        <v>32</v>
      </c>
      <c r="C27" s="59"/>
      <c r="D27" s="59"/>
      <c r="E27" s="59"/>
      <c r="F27" s="60">
        <v>312965127.26999998</v>
      </c>
      <c r="G27" s="60">
        <v>-4367281.219999969</v>
      </c>
      <c r="H27" s="61">
        <v>308597846.05000001</v>
      </c>
      <c r="I27" s="53"/>
      <c r="J27" s="62"/>
      <c r="K27" s="63"/>
      <c r="L27" s="64"/>
      <c r="M27" s="346" t="s">
        <v>33</v>
      </c>
      <c r="N27" s="347"/>
      <c r="O27" s="348"/>
    </row>
    <row r="28" spans="1:15" x14ac:dyDescent="0.2">
      <c r="A28" s="12"/>
      <c r="B28" s="7" t="s">
        <v>34</v>
      </c>
      <c r="C28" s="7"/>
      <c r="D28" s="7"/>
      <c r="E28" s="7"/>
      <c r="F28" s="65">
        <v>5664930.5700000003</v>
      </c>
      <c r="G28" s="65">
        <v>22791.229999999516</v>
      </c>
      <c r="H28" s="66">
        <v>5687721.7999999998</v>
      </c>
      <c r="I28" s="53"/>
      <c r="J28" s="49" t="s">
        <v>35</v>
      </c>
      <c r="K28" s="50"/>
      <c r="L28" s="67">
        <v>1.4660171475296014E-2</v>
      </c>
      <c r="M28" s="349">
        <v>-27.898086080968362</v>
      </c>
      <c r="N28" s="350"/>
      <c r="O28" s="351"/>
    </row>
    <row r="29" spans="1:15" x14ac:dyDescent="0.2">
      <c r="A29" s="12"/>
      <c r="B29" s="68" t="s">
        <v>36</v>
      </c>
      <c r="C29" s="68"/>
      <c r="D29" s="68"/>
      <c r="E29" s="68"/>
      <c r="F29" s="69">
        <v>318630057.83999997</v>
      </c>
      <c r="G29" s="69">
        <v>-4344489.9899999499</v>
      </c>
      <c r="H29" s="70">
        <v>314285567.85000002</v>
      </c>
      <c r="I29" s="53"/>
      <c r="J29" s="49" t="s">
        <v>37</v>
      </c>
      <c r="K29" s="50"/>
      <c r="L29" s="67">
        <v>8.8410728555699206E-3</v>
      </c>
      <c r="M29" s="349">
        <v>-2.0131361934433856</v>
      </c>
      <c r="N29" s="350"/>
      <c r="O29" s="351"/>
    </row>
    <row r="30" spans="1:15" x14ac:dyDescent="0.2">
      <c r="A30" s="12"/>
      <c r="B30" s="7" t="s">
        <v>38</v>
      </c>
      <c r="C30" s="7"/>
      <c r="D30" s="7"/>
      <c r="E30" s="7"/>
      <c r="F30" s="71"/>
      <c r="G30" s="72"/>
      <c r="H30" s="73"/>
      <c r="I30" s="53"/>
      <c r="J30" s="49" t="s">
        <v>39</v>
      </c>
      <c r="K30" s="50"/>
      <c r="L30" s="67">
        <v>0.13128189768192974</v>
      </c>
      <c r="M30" s="349">
        <v>-14.059626049545637</v>
      </c>
      <c r="N30" s="350"/>
      <c r="O30" s="351"/>
    </row>
    <row r="31" spans="1:15" x14ac:dyDescent="0.2">
      <c r="A31" s="12"/>
      <c r="B31" s="7" t="s">
        <v>40</v>
      </c>
      <c r="C31" s="7"/>
      <c r="D31" s="7"/>
      <c r="E31" s="7"/>
      <c r="F31" s="71"/>
      <c r="G31" s="72"/>
      <c r="H31" s="73"/>
      <c r="I31" s="53"/>
      <c r="J31" s="49" t="s">
        <v>41</v>
      </c>
      <c r="K31" s="50"/>
      <c r="L31" s="67">
        <v>0.13587569672539515</v>
      </c>
      <c r="M31" s="349">
        <v>-2.1770999889362397</v>
      </c>
      <c r="N31" s="350"/>
      <c r="O31" s="351"/>
    </row>
    <row r="32" spans="1:15" x14ac:dyDescent="0.2">
      <c r="A32" s="12"/>
      <c r="B32" s="7"/>
      <c r="C32" s="7"/>
      <c r="D32" s="7"/>
      <c r="E32" s="7"/>
      <c r="F32" s="71"/>
      <c r="G32" s="71"/>
      <c r="H32" s="74"/>
      <c r="I32" s="53"/>
      <c r="J32" s="75"/>
      <c r="K32" s="76"/>
      <c r="L32" s="77"/>
      <c r="M32" s="352" t="s">
        <v>42</v>
      </c>
      <c r="N32" s="353"/>
      <c r="O32" s="354"/>
    </row>
    <row r="33" spans="1:15" x14ac:dyDescent="0.2">
      <c r="A33" s="12"/>
      <c r="B33" s="7" t="s">
        <v>43</v>
      </c>
      <c r="C33" s="7"/>
      <c r="D33" s="7"/>
      <c r="E33" s="7"/>
      <c r="F33" s="71">
        <v>5.5771059480533962</v>
      </c>
      <c r="G33" s="71">
        <v>6.0545240768297148E-3</v>
      </c>
      <c r="H33" s="73">
        <v>5.5831604721302259</v>
      </c>
      <c r="I33" s="53"/>
      <c r="J33" s="49" t="s">
        <v>44</v>
      </c>
      <c r="K33" s="50"/>
      <c r="L33" s="67">
        <v>0.69718674415226045</v>
      </c>
      <c r="M33" s="349">
        <v>75.948198278954848</v>
      </c>
      <c r="N33" s="350"/>
      <c r="O33" s="351"/>
    </row>
    <row r="34" spans="1:15" x14ac:dyDescent="0.2">
      <c r="A34" s="12"/>
      <c r="B34" s="7" t="s">
        <v>221</v>
      </c>
      <c r="C34" s="7"/>
      <c r="D34" s="7"/>
      <c r="E34" s="7"/>
      <c r="F34" s="71">
        <v>151.40845514909299</v>
      </c>
      <c r="G34" s="71">
        <v>-0.25238614366591605</v>
      </c>
      <c r="H34" s="73">
        <v>151.15606900542707</v>
      </c>
      <c r="I34" s="53"/>
      <c r="J34" s="78" t="s">
        <v>45</v>
      </c>
      <c r="K34" s="50"/>
      <c r="L34" s="67">
        <v>1.1966796940642484E-2</v>
      </c>
      <c r="M34" s="355">
        <v>68.537781032021769</v>
      </c>
      <c r="N34" s="356"/>
      <c r="O34" s="357"/>
    </row>
    <row r="35" spans="1:15" x14ac:dyDescent="0.2">
      <c r="A35" s="12"/>
      <c r="B35" s="7" t="s">
        <v>46</v>
      </c>
      <c r="C35" s="7"/>
      <c r="D35" s="7"/>
      <c r="E35" s="7"/>
      <c r="F35" s="79">
        <v>58930</v>
      </c>
      <c r="G35" s="79">
        <v>-1019</v>
      </c>
      <c r="H35" s="80">
        <v>57911</v>
      </c>
      <c r="J35" s="78" t="s">
        <v>47</v>
      </c>
      <c r="K35" s="50"/>
      <c r="L35" s="67">
        <v>1.8762016890623079E-4</v>
      </c>
      <c r="M35" s="349">
        <v>110.32229057475428</v>
      </c>
      <c r="N35" s="350"/>
      <c r="O35" s="351"/>
    </row>
    <row r="36" spans="1:15" ht="13.5" thickBot="1" x14ac:dyDescent="0.25">
      <c r="A36" s="12"/>
      <c r="B36" s="7" t="s">
        <v>48</v>
      </c>
      <c r="C36" s="7"/>
      <c r="D36" s="7"/>
      <c r="E36" s="7"/>
      <c r="F36" s="79">
        <v>28816</v>
      </c>
      <c r="G36" s="79">
        <v>-490</v>
      </c>
      <c r="H36" s="80">
        <v>28326</v>
      </c>
      <c r="J36" s="81" t="s">
        <v>49</v>
      </c>
      <c r="K36" s="50"/>
      <c r="L36" s="82"/>
      <c r="M36" s="358">
        <v>51.221477141382664</v>
      </c>
      <c r="N36" s="359"/>
      <c r="O36" s="360"/>
    </row>
    <row r="37" spans="1:15" ht="12.75" customHeight="1" x14ac:dyDescent="0.2">
      <c r="A37" s="30"/>
      <c r="B37" s="83" t="s">
        <v>50</v>
      </c>
      <c r="C37" s="83"/>
      <c r="D37" s="83"/>
      <c r="E37" s="83"/>
      <c r="F37" s="84">
        <v>10860.810913034426</v>
      </c>
      <c r="G37" s="84">
        <v>33.697526208672571</v>
      </c>
      <c r="H37" s="85">
        <v>10894.508439243098</v>
      </c>
      <c r="J37" s="334" t="s">
        <v>51</v>
      </c>
      <c r="K37" s="335"/>
      <c r="L37" s="335"/>
      <c r="M37" s="335"/>
      <c r="N37" s="335"/>
      <c r="O37" s="336"/>
    </row>
    <row r="38" spans="1:15" s="42" customFormat="1" ht="11.25" x14ac:dyDescent="0.2">
      <c r="A38" s="39"/>
      <c r="B38" s="40"/>
      <c r="C38" s="40"/>
      <c r="D38" s="40"/>
      <c r="E38" s="40"/>
      <c r="F38" s="40"/>
      <c r="G38" s="40"/>
      <c r="H38" s="41"/>
      <c r="J38" s="337"/>
      <c r="K38" s="338"/>
      <c r="L38" s="338"/>
      <c r="M38" s="338"/>
      <c r="N38" s="338"/>
      <c r="O38" s="339"/>
    </row>
    <row r="39" spans="1:15" s="42" customFormat="1" ht="12" thickBot="1" x14ac:dyDescent="0.25">
      <c r="A39" s="39"/>
      <c r="B39" s="40"/>
      <c r="C39" s="40"/>
      <c r="D39" s="40"/>
      <c r="E39" s="40"/>
      <c r="F39" s="40"/>
      <c r="G39" s="40"/>
      <c r="H39" s="41"/>
      <c r="J39" s="340"/>
      <c r="K39" s="341"/>
      <c r="L39" s="341"/>
      <c r="M39" s="341"/>
      <c r="N39" s="341"/>
      <c r="O39" s="342"/>
    </row>
    <row r="40" spans="1:15" ht="6.75" customHeight="1" thickBot="1" x14ac:dyDescent="0.25">
      <c r="A40" s="43"/>
      <c r="B40" s="44"/>
      <c r="C40" s="44"/>
      <c r="D40" s="44"/>
      <c r="E40" s="44"/>
      <c r="F40" s="44"/>
      <c r="G40" s="44"/>
      <c r="H40" s="45"/>
    </row>
    <row r="41" spans="1:15" ht="13.5" thickBot="1" x14ac:dyDescent="0.25"/>
    <row r="42" spans="1:15" ht="15.75" x14ac:dyDescent="0.25">
      <c r="A42" s="254" t="s">
        <v>52</v>
      </c>
      <c r="B42" s="255"/>
      <c r="C42" s="255"/>
      <c r="D42" s="255"/>
      <c r="E42" s="255"/>
      <c r="F42" s="255"/>
      <c r="G42" s="255"/>
      <c r="H42" s="256"/>
    </row>
    <row r="43" spans="1:15" ht="6.75" customHeight="1" x14ac:dyDescent="0.2">
      <c r="A43" s="257"/>
      <c r="B43" s="253"/>
      <c r="C43" s="253"/>
      <c r="D43" s="253"/>
      <c r="E43" s="253"/>
      <c r="F43" s="253"/>
      <c r="G43" s="253"/>
      <c r="H43" s="258"/>
    </row>
    <row r="44" spans="1:15" s="57" customFormat="1" x14ac:dyDescent="0.2">
      <c r="A44" s="272"/>
      <c r="B44" s="259"/>
      <c r="C44" s="259"/>
      <c r="D44" s="259"/>
      <c r="E44" s="259"/>
      <c r="F44" s="277" t="s">
        <v>27</v>
      </c>
      <c r="G44" s="277" t="s">
        <v>28</v>
      </c>
      <c r="H44" s="260" t="s">
        <v>29</v>
      </c>
    </row>
    <row r="45" spans="1:15" x14ac:dyDescent="0.2">
      <c r="A45" s="257"/>
      <c r="B45" s="253" t="s">
        <v>53</v>
      </c>
      <c r="C45" s="253"/>
      <c r="D45" s="253"/>
      <c r="E45" s="253"/>
      <c r="F45" s="239">
        <v>809143.43</v>
      </c>
      <c r="G45" s="251">
        <v>-12568.29</v>
      </c>
      <c r="H45" s="87">
        <f>SUM(F45:G45)</f>
        <v>796575.14</v>
      </c>
    </row>
    <row r="46" spans="1:15" x14ac:dyDescent="0.2">
      <c r="A46" s="257"/>
      <c r="B46" s="253" t="s">
        <v>54</v>
      </c>
      <c r="C46" s="253"/>
      <c r="D46" s="253"/>
      <c r="E46" s="253"/>
      <c r="F46" s="282">
        <v>796575.14</v>
      </c>
      <c r="G46" s="251">
        <f>H46-F46</f>
        <v>-10861.219999999972</v>
      </c>
      <c r="H46" s="87">
        <v>785713.92</v>
      </c>
    </row>
    <row r="47" spans="1:15" x14ac:dyDescent="0.2">
      <c r="A47" s="257"/>
      <c r="B47" s="253" t="s">
        <v>55</v>
      </c>
      <c r="C47" s="253"/>
      <c r="D47" s="253"/>
      <c r="E47" s="253"/>
      <c r="F47" s="282">
        <v>0</v>
      </c>
      <c r="G47" s="304">
        <f t="shared" ref="G47:G49" si="0">H47-F47</f>
        <v>0</v>
      </c>
      <c r="H47" s="245">
        <v>0</v>
      </c>
    </row>
    <row r="48" spans="1:15" x14ac:dyDescent="0.2">
      <c r="A48" s="257"/>
      <c r="B48" s="253" t="s">
        <v>56</v>
      </c>
      <c r="C48" s="253"/>
      <c r="D48" s="253"/>
      <c r="E48" s="253"/>
      <c r="F48" s="282">
        <v>0</v>
      </c>
      <c r="G48" s="304">
        <f t="shared" si="0"/>
        <v>0</v>
      </c>
      <c r="H48" s="245">
        <v>0</v>
      </c>
    </row>
    <row r="49" spans="1:11" ht="15" x14ac:dyDescent="0.25">
      <c r="A49" s="257"/>
      <c r="B49" s="253" t="s">
        <v>57</v>
      </c>
      <c r="C49" s="253"/>
      <c r="D49" s="253"/>
      <c r="E49" s="253"/>
      <c r="F49" s="282">
        <v>6245912.8099999996</v>
      </c>
      <c r="G49" s="251">
        <f t="shared" si="0"/>
        <v>-616690.96999999974</v>
      </c>
      <c r="H49" s="246">
        <v>5629221.8399999999</v>
      </c>
    </row>
    <row r="50" spans="1:11" x14ac:dyDescent="0.2">
      <c r="A50" s="257"/>
      <c r="B50" s="253" t="s">
        <v>58</v>
      </c>
      <c r="C50" s="253"/>
      <c r="D50" s="253"/>
      <c r="E50" s="253"/>
      <c r="F50" s="282"/>
      <c r="G50" s="251"/>
      <c r="H50" s="87"/>
    </row>
    <row r="51" spans="1:11" x14ac:dyDescent="0.2">
      <c r="A51" s="257"/>
      <c r="B51" s="253" t="s">
        <v>59</v>
      </c>
      <c r="C51" s="253"/>
      <c r="D51" s="253"/>
      <c r="E51" s="253"/>
      <c r="F51" s="282"/>
      <c r="G51" s="251"/>
      <c r="H51" s="87"/>
    </row>
    <row r="52" spans="1:11" x14ac:dyDescent="0.2">
      <c r="A52" s="257"/>
      <c r="B52" s="275" t="s">
        <v>38</v>
      </c>
      <c r="C52" s="253"/>
      <c r="D52" s="253"/>
      <c r="E52" s="253"/>
      <c r="F52" s="286">
        <f>F49+F45</f>
        <v>7055056.2399999993</v>
      </c>
      <c r="G52" s="286">
        <f t="shared" ref="G52:H52" si="1">G49+G45</f>
        <v>-629259.25999999978</v>
      </c>
      <c r="H52" s="252">
        <f t="shared" si="1"/>
        <v>6425796.9799999995</v>
      </c>
    </row>
    <row r="53" spans="1:11" ht="7.5" customHeight="1" x14ac:dyDescent="0.2">
      <c r="A53" s="257"/>
      <c r="B53" s="253"/>
      <c r="C53" s="253"/>
      <c r="D53" s="253"/>
      <c r="E53" s="253"/>
      <c r="F53" s="248"/>
      <c r="G53" s="248"/>
      <c r="H53" s="247"/>
    </row>
    <row r="54" spans="1:11" x14ac:dyDescent="0.2">
      <c r="A54" s="257"/>
      <c r="B54" s="271" t="s">
        <v>60</v>
      </c>
      <c r="C54" s="253"/>
      <c r="D54" s="253"/>
      <c r="E54" s="253"/>
      <c r="F54" s="261"/>
      <c r="G54" s="88"/>
      <c r="H54" s="262"/>
    </row>
    <row r="55" spans="1:11" x14ac:dyDescent="0.2">
      <c r="A55" s="263"/>
      <c r="B55" s="274" t="s">
        <v>61</v>
      </c>
      <c r="C55" s="276"/>
      <c r="D55" s="276"/>
      <c r="E55" s="276"/>
      <c r="F55" s="264"/>
      <c r="G55" s="89"/>
      <c r="H55" s="90"/>
    </row>
    <row r="56" spans="1:11" s="42" customFormat="1" ht="11.25" x14ac:dyDescent="0.2">
      <c r="A56" s="265"/>
      <c r="B56" s="266"/>
      <c r="C56" s="266"/>
      <c r="D56" s="266"/>
      <c r="E56" s="266"/>
      <c r="F56" s="266"/>
      <c r="G56" s="266"/>
      <c r="H56" s="267"/>
    </row>
    <row r="57" spans="1:11" s="42" customFormat="1" ht="11.25" x14ac:dyDescent="0.2">
      <c r="A57" s="265"/>
      <c r="B57" s="266"/>
      <c r="C57" s="266"/>
      <c r="D57" s="266"/>
      <c r="E57" s="266"/>
      <c r="F57" s="266"/>
      <c r="G57" s="266"/>
      <c r="H57" s="267"/>
    </row>
    <row r="58" spans="1:11" ht="6.75" customHeight="1" thickBot="1" x14ac:dyDescent="0.25">
      <c r="A58" s="268"/>
      <c r="B58" s="269"/>
      <c r="C58" s="269"/>
      <c r="D58" s="269"/>
      <c r="E58" s="269"/>
      <c r="F58" s="269"/>
      <c r="G58" s="269"/>
      <c r="H58" s="270"/>
    </row>
    <row r="59" spans="1:11" ht="13.5" thickBot="1" x14ac:dyDescent="0.25"/>
    <row r="60" spans="1:11" ht="15.75" x14ac:dyDescent="0.25">
      <c r="A60" s="8" t="s">
        <v>62</v>
      </c>
      <c r="B60" s="10"/>
      <c r="C60" s="10"/>
      <c r="D60" s="10"/>
      <c r="E60" s="10"/>
      <c r="F60" s="10"/>
      <c r="G60" s="10"/>
      <c r="H60" s="11"/>
      <c r="J60" s="8" t="s">
        <v>63</v>
      </c>
      <c r="K60" s="11"/>
    </row>
    <row r="61" spans="1:11" ht="6.75" customHeight="1" x14ac:dyDescent="0.2">
      <c r="A61" s="12"/>
      <c r="B61" s="7"/>
      <c r="C61" s="7"/>
      <c r="D61" s="7"/>
      <c r="E61" s="7"/>
      <c r="F61" s="7"/>
      <c r="G61" s="7"/>
      <c r="H61" s="13"/>
      <c r="J61" s="12"/>
      <c r="K61" s="13"/>
    </row>
    <row r="62" spans="1:11" s="57" customFormat="1" x14ac:dyDescent="0.2">
      <c r="A62" s="52"/>
      <c r="B62" s="15"/>
      <c r="C62" s="15"/>
      <c r="D62" s="15"/>
      <c r="E62" s="15"/>
      <c r="F62" s="86" t="s">
        <v>27</v>
      </c>
      <c r="G62" s="86" t="s">
        <v>28</v>
      </c>
      <c r="H62" s="19" t="s">
        <v>29</v>
      </c>
      <c r="J62" s="52"/>
      <c r="K62" s="91" t="s">
        <v>64</v>
      </c>
    </row>
    <row r="63" spans="1:11" x14ac:dyDescent="0.2">
      <c r="A63" s="58"/>
      <c r="B63" s="92" t="s">
        <v>65</v>
      </c>
      <c r="C63" s="59"/>
      <c r="D63" s="59"/>
      <c r="E63" s="59"/>
      <c r="F63" s="93"/>
      <c r="G63" s="279">
        <v>0</v>
      </c>
      <c r="H63" s="94"/>
      <c r="J63" s="58" t="s">
        <v>66</v>
      </c>
      <c r="K63" s="95"/>
    </row>
    <row r="64" spans="1:11" x14ac:dyDescent="0.2">
      <c r="A64" s="12"/>
      <c r="B64" s="7" t="s">
        <v>67</v>
      </c>
      <c r="C64" s="7"/>
      <c r="D64" s="7"/>
      <c r="E64" s="7"/>
      <c r="F64" s="292">
        <v>312965127.26999998</v>
      </c>
      <c r="G64" s="237">
        <f>H64-F64</f>
        <v>-4367281.219999969</v>
      </c>
      <c r="H64" s="291">
        <v>308597846.05000001</v>
      </c>
      <c r="J64" s="30" t="s">
        <v>68</v>
      </c>
      <c r="K64" s="96">
        <v>0.14269999999999999</v>
      </c>
    </row>
    <row r="65" spans="1:15" x14ac:dyDescent="0.2">
      <c r="A65" s="12"/>
      <c r="B65" s="7" t="s">
        <v>69</v>
      </c>
      <c r="C65" s="7"/>
      <c r="D65" s="7"/>
      <c r="E65" s="7"/>
      <c r="F65" s="292">
        <v>5664930.5700000003</v>
      </c>
      <c r="G65" s="237">
        <f t="shared" ref="G65:G74" si="2">H65-F65</f>
        <v>22791.229999999516</v>
      </c>
      <c r="H65" s="291">
        <v>5687721.7999999998</v>
      </c>
      <c r="J65" s="97"/>
      <c r="K65" s="13"/>
    </row>
    <row r="66" spans="1:15" ht="13.5" thickBot="1" x14ac:dyDescent="0.25">
      <c r="A66" s="12"/>
      <c r="B66" s="7" t="s">
        <v>70</v>
      </c>
      <c r="C66" s="7"/>
      <c r="D66" s="7"/>
      <c r="E66" s="7"/>
      <c r="F66" s="292">
        <v>0</v>
      </c>
      <c r="G66" s="237">
        <f t="shared" si="2"/>
        <v>0</v>
      </c>
      <c r="H66" s="291">
        <v>0</v>
      </c>
      <c r="J66" s="43"/>
      <c r="K66" s="45"/>
    </row>
    <row r="67" spans="1:15" x14ac:dyDescent="0.2">
      <c r="A67" s="12"/>
      <c r="B67" s="7" t="s">
        <v>71</v>
      </c>
      <c r="C67" s="7"/>
      <c r="D67" s="7"/>
      <c r="E67" s="7"/>
      <c r="F67" s="292">
        <v>0</v>
      </c>
      <c r="G67" s="237">
        <f t="shared" si="2"/>
        <v>0</v>
      </c>
      <c r="H67" s="291">
        <v>0</v>
      </c>
    </row>
    <row r="68" spans="1:15" ht="13.5" thickBot="1" x14ac:dyDescent="0.25">
      <c r="A68" s="12"/>
      <c r="B68" s="7" t="s">
        <v>72</v>
      </c>
      <c r="C68" s="7"/>
      <c r="D68" s="7"/>
      <c r="E68" s="7"/>
      <c r="F68" s="292">
        <v>7055056.2399999993</v>
      </c>
      <c r="G68" s="237">
        <f t="shared" si="2"/>
        <v>-629259.25999999978</v>
      </c>
      <c r="H68" s="291">
        <f>H52</f>
        <v>6425796.9799999995</v>
      </c>
    </row>
    <row r="69" spans="1:15" ht="15.75" x14ac:dyDescent="0.25">
      <c r="A69" s="12"/>
      <c r="B69" s="98" t="s">
        <v>73</v>
      </c>
      <c r="C69" s="7"/>
      <c r="D69" s="7"/>
      <c r="E69" s="7"/>
      <c r="F69" s="294">
        <v>325685114.07999998</v>
      </c>
      <c r="G69" s="237">
        <f t="shared" si="2"/>
        <v>-4973749.2499999404</v>
      </c>
      <c r="H69" s="293">
        <f>SUM(H64:H68)</f>
        <v>320711364.83000004</v>
      </c>
      <c r="J69" s="8" t="s">
        <v>74</v>
      </c>
      <c r="K69" s="10"/>
      <c r="L69" s="10"/>
      <c r="M69" s="10"/>
      <c r="N69" s="10"/>
      <c r="O69" s="11"/>
    </row>
    <row r="70" spans="1:15" ht="12.75" customHeight="1" x14ac:dyDescent="0.2">
      <c r="A70" s="12"/>
      <c r="B70" s="98"/>
      <c r="C70" s="7"/>
      <c r="D70" s="7"/>
      <c r="E70" s="7"/>
      <c r="F70" s="292"/>
      <c r="G70" s="237"/>
      <c r="H70" s="291"/>
      <c r="J70" s="12"/>
      <c r="K70" s="7"/>
      <c r="L70" s="7"/>
      <c r="M70" s="7"/>
      <c r="N70" s="7"/>
      <c r="O70" s="13"/>
    </row>
    <row r="71" spans="1:15" x14ac:dyDescent="0.2">
      <c r="A71" s="12"/>
      <c r="B71" s="98" t="s">
        <v>75</v>
      </c>
      <c r="C71" s="7"/>
      <c r="D71" s="7"/>
      <c r="E71" s="7"/>
      <c r="F71" s="292"/>
      <c r="G71" s="237"/>
      <c r="H71" s="291"/>
      <c r="J71" s="14"/>
      <c r="K71" s="99"/>
      <c r="L71" s="86" t="s">
        <v>76</v>
      </c>
      <c r="M71" s="86" t="s">
        <v>77</v>
      </c>
      <c r="N71" s="86" t="s">
        <v>78</v>
      </c>
      <c r="O71" s="100" t="s">
        <v>79</v>
      </c>
    </row>
    <row r="72" spans="1:15" x14ac:dyDescent="0.2">
      <c r="A72" s="12"/>
      <c r="B72" s="7" t="s">
        <v>80</v>
      </c>
      <c r="C72" s="7"/>
      <c r="D72" s="7"/>
      <c r="E72" s="7"/>
      <c r="F72" s="292">
        <v>299501851.07999998</v>
      </c>
      <c r="G72" s="237">
        <f t="shared" si="2"/>
        <v>-5077365.1299999952</v>
      </c>
      <c r="H72" s="291">
        <v>294424485.94999999</v>
      </c>
      <c r="J72" s="12" t="s">
        <v>81</v>
      </c>
      <c r="K72" s="7"/>
      <c r="L72" s="101">
        <v>235397240.18999985</v>
      </c>
      <c r="M72" s="102">
        <v>0.76279612188822654</v>
      </c>
      <c r="N72" s="103">
        <v>45226</v>
      </c>
      <c r="O72" s="104">
        <v>1832054.62</v>
      </c>
    </row>
    <row r="73" spans="1:15" x14ac:dyDescent="0.2">
      <c r="A73" s="12"/>
      <c r="B73" s="7" t="s">
        <v>82</v>
      </c>
      <c r="C73" s="7"/>
      <c r="D73" s="7"/>
      <c r="E73" s="7"/>
      <c r="F73" s="292">
        <v>370701.93</v>
      </c>
      <c r="G73" s="237">
        <f t="shared" si="2"/>
        <v>-63086.289999999979</v>
      </c>
      <c r="H73" s="291">
        <f>H17</f>
        <v>307615.64</v>
      </c>
      <c r="J73" s="12" t="s">
        <v>83</v>
      </c>
      <c r="K73" s="7"/>
      <c r="L73" s="101">
        <v>11098039.449999994</v>
      </c>
      <c r="M73" s="102">
        <v>3.5962789734448955E-2</v>
      </c>
      <c r="N73" s="103">
        <v>1496</v>
      </c>
      <c r="O73" s="105">
        <v>184144.6</v>
      </c>
    </row>
    <row r="74" spans="1:15" x14ac:dyDescent="0.2">
      <c r="A74" s="12"/>
      <c r="B74" s="98" t="s">
        <v>84</v>
      </c>
      <c r="C74" s="68"/>
      <c r="D74" s="68"/>
      <c r="E74" s="68"/>
      <c r="F74" s="294">
        <v>299872553.00999999</v>
      </c>
      <c r="G74" s="237">
        <f t="shared" si="2"/>
        <v>-5140451.4200000167</v>
      </c>
      <c r="H74" s="293">
        <f>SUM(H72:H73)</f>
        <v>294732101.58999997</v>
      </c>
      <c r="J74" s="12" t="s">
        <v>85</v>
      </c>
      <c r="K74" s="7"/>
      <c r="L74" s="101">
        <v>29807204.409999989</v>
      </c>
      <c r="M74" s="102">
        <v>9.6589152489322774E-2</v>
      </c>
      <c r="N74" s="103">
        <v>5380</v>
      </c>
      <c r="O74" s="105">
        <v>711926.88</v>
      </c>
    </row>
    <row r="75" spans="1:15" x14ac:dyDescent="0.2">
      <c r="A75" s="12"/>
      <c r="B75" s="7"/>
      <c r="C75" s="7"/>
      <c r="D75" s="7"/>
      <c r="E75" s="7"/>
      <c r="F75" s="292"/>
      <c r="G75" s="278"/>
      <c r="H75" s="87"/>
      <c r="J75" s="12" t="s">
        <v>86</v>
      </c>
      <c r="K75" s="7"/>
      <c r="L75" s="101">
        <v>32295362.000000015</v>
      </c>
      <c r="M75" s="102">
        <v>0.10465193588800174</v>
      </c>
      <c r="N75" s="103">
        <v>5809</v>
      </c>
      <c r="O75" s="105">
        <v>795874.97</v>
      </c>
    </row>
    <row r="76" spans="1:15" x14ac:dyDescent="0.2">
      <c r="A76" s="30"/>
      <c r="B76" s="83" t="s">
        <v>87</v>
      </c>
      <c r="C76" s="83"/>
      <c r="D76" s="83"/>
      <c r="E76" s="83"/>
      <c r="F76" s="289">
        <v>1.0860784383595761</v>
      </c>
      <c r="G76" s="290">
        <f>H76-F76</f>
        <v>2.0669082105768677E-3</v>
      </c>
      <c r="H76" s="295">
        <f>H69/H74</f>
        <v>1.0881453465701529</v>
      </c>
      <c r="J76" s="106" t="s">
        <v>88</v>
      </c>
      <c r="K76" s="83"/>
      <c r="L76" s="107">
        <v>308597846.04999983</v>
      </c>
      <c r="M76" s="108"/>
      <c r="N76" s="109">
        <v>57911</v>
      </c>
      <c r="O76" s="110">
        <v>3524001.0700000003</v>
      </c>
    </row>
    <row r="77" spans="1:15" x14ac:dyDescent="0.2">
      <c r="A77" s="39"/>
      <c r="B77" s="40"/>
      <c r="C77" s="40"/>
      <c r="D77" s="40"/>
      <c r="E77" s="40"/>
      <c r="F77" s="40"/>
      <c r="G77" s="40"/>
      <c r="H77" s="41"/>
      <c r="J77" s="39"/>
      <c r="K77" s="7"/>
      <c r="L77" s="7"/>
      <c r="M77" s="7"/>
      <c r="N77" s="7"/>
      <c r="O77" s="13"/>
    </row>
    <row r="78" spans="1:15" ht="13.5" thickBot="1" x14ac:dyDescent="0.25">
      <c r="A78" s="39"/>
      <c r="B78" s="40"/>
      <c r="C78" s="40"/>
      <c r="D78" s="40"/>
      <c r="E78" s="40"/>
      <c r="F78" s="40"/>
      <c r="G78" s="40"/>
      <c r="H78" s="41"/>
      <c r="J78" s="43"/>
      <c r="K78" s="44"/>
      <c r="L78" s="44"/>
      <c r="M78" s="44"/>
      <c r="N78" s="44"/>
      <c r="O78" s="45"/>
    </row>
    <row r="79" spans="1:15" ht="6.75" customHeight="1" thickBot="1" x14ac:dyDescent="0.25">
      <c r="A79" s="43"/>
      <c r="B79" s="44"/>
      <c r="C79" s="44"/>
      <c r="D79" s="44"/>
      <c r="E79" s="44"/>
      <c r="F79" s="44"/>
      <c r="G79" s="44"/>
      <c r="H79" s="45"/>
    </row>
    <row r="80" spans="1:15" ht="6.75" customHeight="1" x14ac:dyDescent="0.2"/>
    <row r="81" spans="1:15" ht="12.75" customHeight="1" thickBot="1" x14ac:dyDescent="0.25">
      <c r="A81" s="4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5" ht="15.75" x14ac:dyDescent="0.25">
      <c r="A82" s="8" t="s">
        <v>89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/>
    </row>
    <row r="83" spans="1:15" ht="6.75" customHeight="1" x14ac:dyDescent="0.2">
      <c r="A83" s="1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3"/>
    </row>
    <row r="84" spans="1:15" s="57" customFormat="1" x14ac:dyDescent="0.2">
      <c r="A84" s="52"/>
      <c r="B84" s="15"/>
      <c r="C84" s="15"/>
      <c r="D84" s="15"/>
      <c r="E84" s="111"/>
      <c r="F84" s="361" t="s">
        <v>78</v>
      </c>
      <c r="G84" s="361"/>
      <c r="H84" s="361" t="s">
        <v>76</v>
      </c>
      <c r="I84" s="361"/>
      <c r="J84" s="361" t="s">
        <v>77</v>
      </c>
      <c r="K84" s="361"/>
      <c r="L84" s="361" t="s">
        <v>90</v>
      </c>
      <c r="M84" s="361"/>
      <c r="N84" s="361" t="s">
        <v>91</v>
      </c>
      <c r="O84" s="362"/>
    </row>
    <row r="85" spans="1:15" s="57" customFormat="1" x14ac:dyDescent="0.2">
      <c r="A85" s="52"/>
      <c r="B85" s="15"/>
      <c r="C85" s="15"/>
      <c r="D85" s="15"/>
      <c r="E85" s="111"/>
      <c r="F85" s="86" t="s">
        <v>92</v>
      </c>
      <c r="G85" s="86" t="s">
        <v>93</v>
      </c>
      <c r="H85" s="112" t="s">
        <v>92</v>
      </c>
      <c r="I85" s="113" t="s">
        <v>93</v>
      </c>
      <c r="J85" s="86" t="s">
        <v>92</v>
      </c>
      <c r="K85" s="86" t="s">
        <v>93</v>
      </c>
      <c r="L85" s="86" t="s">
        <v>92</v>
      </c>
      <c r="M85" s="86" t="s">
        <v>93</v>
      </c>
      <c r="N85" s="86" t="s">
        <v>92</v>
      </c>
      <c r="O85" s="91" t="s">
        <v>93</v>
      </c>
    </row>
    <row r="86" spans="1:15" x14ac:dyDescent="0.2">
      <c r="A86" s="12"/>
      <c r="B86" s="7" t="s">
        <v>94</v>
      </c>
      <c r="C86" s="7"/>
      <c r="D86" s="7"/>
      <c r="E86" s="7"/>
      <c r="F86" s="79">
        <v>1603</v>
      </c>
      <c r="G86" s="79">
        <v>1362</v>
      </c>
      <c r="H86" s="71">
        <v>5377928</v>
      </c>
      <c r="I86" s="71">
        <v>4524097.34</v>
      </c>
      <c r="J86" s="114">
        <v>1.7183793117500838E-2</v>
      </c>
      <c r="K86" s="115">
        <v>1.4660171475296014E-2</v>
      </c>
      <c r="L86" s="116">
        <v>6.7187207791550945</v>
      </c>
      <c r="M86" s="116">
        <v>6.7527090359642878</v>
      </c>
      <c r="N86" s="116">
        <v>119.97321752169239</v>
      </c>
      <c r="O86" s="117">
        <v>119.98132063842819</v>
      </c>
    </row>
    <row r="87" spans="1:15" x14ac:dyDescent="0.2">
      <c r="A87" s="12"/>
      <c r="B87" s="7" t="s">
        <v>95</v>
      </c>
      <c r="C87" s="7"/>
      <c r="D87" s="7"/>
      <c r="E87" s="7"/>
      <c r="F87" s="79">
        <v>638</v>
      </c>
      <c r="G87" s="79">
        <v>840</v>
      </c>
      <c r="H87" s="71">
        <v>1978184.8699999999</v>
      </c>
      <c r="I87" s="71">
        <v>2728336.04</v>
      </c>
      <c r="J87" s="114">
        <v>6.320783683651081E-3</v>
      </c>
      <c r="K87" s="102">
        <v>8.8410728555699206E-3</v>
      </c>
      <c r="L87" s="118">
        <v>6.6634503995574486</v>
      </c>
      <c r="M87" s="118">
        <v>6.6234565004316703</v>
      </c>
      <c r="N87" s="118">
        <v>112.95167455203516</v>
      </c>
      <c r="O87" s="119">
        <v>115.54601364280626</v>
      </c>
    </row>
    <row r="88" spans="1:15" x14ac:dyDescent="0.2">
      <c r="A88" s="12"/>
      <c r="B88" s="7" t="s">
        <v>96</v>
      </c>
      <c r="C88" s="7"/>
      <c r="D88" s="7"/>
      <c r="E88" s="7"/>
      <c r="F88" s="79"/>
      <c r="G88" s="79"/>
      <c r="H88" s="71"/>
      <c r="I88" s="71"/>
      <c r="J88" s="102"/>
      <c r="K88" s="102"/>
      <c r="L88" s="118"/>
      <c r="M88" s="118"/>
      <c r="N88" s="118"/>
      <c r="O88" s="119"/>
    </row>
    <row r="89" spans="1:15" x14ac:dyDescent="0.2">
      <c r="A89" s="12"/>
      <c r="B89" s="7" t="s">
        <v>97</v>
      </c>
      <c r="C89" s="7"/>
      <c r="D89" s="7"/>
      <c r="E89" s="7"/>
      <c r="F89" s="79">
        <v>30570</v>
      </c>
      <c r="G89" s="79">
        <v>29982</v>
      </c>
      <c r="H89" s="71">
        <v>170877588.4199999</v>
      </c>
      <c r="I89" s="71">
        <v>167631353.5</v>
      </c>
      <c r="J89" s="114">
        <v>0.54599561909842143</v>
      </c>
      <c r="K89" s="102">
        <v>0.54320325188802476</v>
      </c>
      <c r="L89" s="118">
        <v>5.700991046970616</v>
      </c>
      <c r="M89" s="118">
        <v>5.712278534687365</v>
      </c>
      <c r="N89" s="118">
        <v>151.77071449718906</v>
      </c>
      <c r="O89" s="119">
        <v>152.00364361384212</v>
      </c>
    </row>
    <row r="90" spans="1:15" x14ac:dyDescent="0.2">
      <c r="A90" s="12"/>
      <c r="B90" s="50" t="s">
        <v>98</v>
      </c>
      <c r="C90" s="7"/>
      <c r="D90" s="7"/>
      <c r="E90" s="7"/>
      <c r="F90" s="79">
        <v>2230</v>
      </c>
      <c r="G90" s="79">
        <v>2451</v>
      </c>
      <c r="H90" s="71">
        <v>11321880.270000001</v>
      </c>
      <c r="I90" s="71">
        <v>12477156.669999996</v>
      </c>
      <c r="J90" s="114">
        <v>3.6176171986831096E-2</v>
      </c>
      <c r="K90" s="102">
        <v>4.0431768496460629E-2</v>
      </c>
      <c r="L90" s="118">
        <v>5.3646056873069154</v>
      </c>
      <c r="M90" s="118">
        <v>5.363985865010382</v>
      </c>
      <c r="N90" s="118">
        <v>155.55554248057769</v>
      </c>
      <c r="O90" s="119">
        <v>141.25802078110806</v>
      </c>
    </row>
    <row r="91" spans="1:15" x14ac:dyDescent="0.2">
      <c r="A91" s="12"/>
      <c r="B91" s="50" t="s">
        <v>99</v>
      </c>
      <c r="C91" s="7"/>
      <c r="D91" s="7"/>
      <c r="E91" s="7"/>
      <c r="F91" s="79">
        <v>1490</v>
      </c>
      <c r="G91" s="79">
        <v>1459</v>
      </c>
      <c r="H91" s="71">
        <v>6978323.2199999988</v>
      </c>
      <c r="I91" s="71">
        <v>7225525.0000000037</v>
      </c>
      <c r="J91" s="114">
        <v>2.2297446622478449E-2</v>
      </c>
      <c r="K91" s="102">
        <v>2.3414048712541248E-2</v>
      </c>
      <c r="L91" s="118">
        <v>5.277164144798669</v>
      </c>
      <c r="M91" s="118">
        <v>5.1262660563004045</v>
      </c>
      <c r="N91" s="118">
        <v>139.62196148604309</v>
      </c>
      <c r="O91" s="119">
        <v>155.42838988032</v>
      </c>
    </row>
    <row r="92" spans="1:15" x14ac:dyDescent="0.2">
      <c r="A92" s="12"/>
      <c r="B92" s="50" t="s">
        <v>220</v>
      </c>
      <c r="C92" s="7"/>
      <c r="D92" s="7"/>
      <c r="E92" s="7"/>
      <c r="F92" s="79">
        <v>1000</v>
      </c>
      <c r="G92" s="79">
        <v>1163</v>
      </c>
      <c r="H92" s="71">
        <v>5043459.3099999996</v>
      </c>
      <c r="I92" s="71">
        <v>5210603.1700000009</v>
      </c>
      <c r="J92" s="114">
        <v>1.6115083983938336E-2</v>
      </c>
      <c r="K92" s="102">
        <v>1.6884768434695305E-2</v>
      </c>
      <c r="L92" s="118">
        <v>5.5280248088489099</v>
      </c>
      <c r="M92" s="118">
        <v>5.2987012406377527</v>
      </c>
      <c r="N92" s="118">
        <v>151.33620125706935</v>
      </c>
      <c r="O92" s="119">
        <v>131.43770998012883</v>
      </c>
    </row>
    <row r="93" spans="1:15" x14ac:dyDescent="0.2">
      <c r="A93" s="12"/>
      <c r="B93" s="50" t="s">
        <v>100</v>
      </c>
      <c r="C93" s="7"/>
      <c r="D93" s="7"/>
      <c r="E93" s="7"/>
      <c r="F93" s="79">
        <v>1769</v>
      </c>
      <c r="G93" s="79">
        <v>1523</v>
      </c>
      <c r="H93" s="71">
        <v>9286987.709999999</v>
      </c>
      <c r="I93" s="71">
        <v>7275819.9699999979</v>
      </c>
      <c r="J93" s="114">
        <v>2.9674193387009433E-2</v>
      </c>
      <c r="K93" s="102">
        <v>2.3577027717883513E-2</v>
      </c>
      <c r="L93" s="118">
        <v>5.346788501263128</v>
      </c>
      <c r="M93" s="118">
        <v>5.4340843354525763</v>
      </c>
      <c r="N93" s="118">
        <v>148.99171080199477</v>
      </c>
      <c r="O93" s="119">
        <v>135.66752020391183</v>
      </c>
    </row>
    <row r="94" spans="1:15" x14ac:dyDescent="0.2">
      <c r="A94" s="12"/>
      <c r="B94" s="50" t="s">
        <v>101</v>
      </c>
      <c r="C94" s="7"/>
      <c r="D94" s="7"/>
      <c r="E94" s="7"/>
      <c r="F94" s="79">
        <v>1631</v>
      </c>
      <c r="G94" s="79">
        <v>1757</v>
      </c>
      <c r="H94" s="71">
        <v>9321728.2900000028</v>
      </c>
      <c r="I94" s="71">
        <v>9273189.4999999944</v>
      </c>
      <c r="J94" s="114">
        <v>2.9785198022903043E-2</v>
      </c>
      <c r="K94" s="102">
        <v>3.00494304114408E-2</v>
      </c>
      <c r="L94" s="118">
        <v>5.4763977766401926</v>
      </c>
      <c r="M94" s="118">
        <v>5.3865243050516787</v>
      </c>
      <c r="N94" s="118">
        <v>156.4199993207483</v>
      </c>
      <c r="O94" s="119">
        <v>149.71490306328801</v>
      </c>
    </row>
    <row r="95" spans="1:15" x14ac:dyDescent="0.2">
      <c r="A95" s="12"/>
      <c r="B95" s="50" t="s">
        <v>102</v>
      </c>
      <c r="C95" s="7"/>
      <c r="D95" s="7"/>
      <c r="E95" s="7"/>
      <c r="F95" s="79">
        <v>918</v>
      </c>
      <c r="G95" s="79">
        <v>1037</v>
      </c>
      <c r="H95" s="71">
        <v>4795725.9900000021</v>
      </c>
      <c r="I95" s="71">
        <v>6056679.7300000023</v>
      </c>
      <c r="J95" s="114">
        <v>1.5323515536165962E-2</v>
      </c>
      <c r="K95" s="102">
        <v>1.9626448491214293E-2</v>
      </c>
      <c r="L95" s="118">
        <v>4.9625871361970768</v>
      </c>
      <c r="M95" s="118">
        <v>5.180433353374621</v>
      </c>
      <c r="N95" s="118">
        <v>151.29288802840875</v>
      </c>
      <c r="O95" s="119">
        <v>157.09555631068503</v>
      </c>
    </row>
    <row r="96" spans="1:15" x14ac:dyDescent="0.2">
      <c r="A96" s="120"/>
      <c r="B96" s="121" t="s">
        <v>103</v>
      </c>
      <c r="C96" s="122"/>
      <c r="D96" s="122"/>
      <c r="E96" s="122"/>
      <c r="F96" s="123">
        <v>39608</v>
      </c>
      <c r="G96" s="123">
        <v>39372</v>
      </c>
      <c r="H96" s="124">
        <v>217625693.20999992</v>
      </c>
      <c r="I96" s="124">
        <v>215150327.53999996</v>
      </c>
      <c r="J96" s="125">
        <v>0.6953672286377478</v>
      </c>
      <c r="K96" s="126">
        <v>0.69718674415226045</v>
      </c>
      <c r="L96" s="127">
        <v>5.6248845965984993</v>
      </c>
      <c r="M96" s="127">
        <v>5.6239634252591664</v>
      </c>
      <c r="N96" s="127">
        <v>151.63801539584765</v>
      </c>
      <c r="O96" s="128">
        <v>150.48966645235714</v>
      </c>
    </row>
    <row r="97" spans="1:15" x14ac:dyDescent="0.2">
      <c r="A97" s="12"/>
      <c r="B97" s="50" t="s">
        <v>104</v>
      </c>
      <c r="C97" s="7"/>
      <c r="D97" s="7"/>
      <c r="E97" s="7"/>
      <c r="F97" s="79">
        <v>6531</v>
      </c>
      <c r="G97" s="79">
        <v>6558</v>
      </c>
      <c r="H97" s="71">
        <v>41507072.109999985</v>
      </c>
      <c r="I97" s="71">
        <v>41930947.339999974</v>
      </c>
      <c r="J97" s="114">
        <v>0.13262523039568935</v>
      </c>
      <c r="K97" s="102">
        <v>0.13587569672539515</v>
      </c>
      <c r="L97" s="118">
        <v>5.4987004268403519</v>
      </c>
      <c r="M97" s="118">
        <v>5.5194224840735524</v>
      </c>
      <c r="N97" s="118">
        <v>163.44337319074751</v>
      </c>
      <c r="O97" s="119">
        <v>165.29049559150755</v>
      </c>
    </row>
    <row r="98" spans="1:15" x14ac:dyDescent="0.2">
      <c r="A98" s="12"/>
      <c r="B98" s="50" t="s">
        <v>105</v>
      </c>
      <c r="C98" s="7"/>
      <c r="D98" s="7"/>
      <c r="E98" s="7"/>
      <c r="F98" s="79">
        <v>9287</v>
      </c>
      <c r="G98" s="79">
        <v>8855</v>
      </c>
      <c r="H98" s="71">
        <v>41645717.680000022</v>
      </c>
      <c r="I98" s="71">
        <v>40513310.850000001</v>
      </c>
      <c r="J98" s="114">
        <v>0.13306823684567132</v>
      </c>
      <c r="K98" s="102">
        <v>0.13128189768192974</v>
      </c>
      <c r="L98" s="118">
        <v>5.29089879590832</v>
      </c>
      <c r="M98" s="118">
        <v>5.2758872762012219</v>
      </c>
      <c r="N98" s="118">
        <v>145.06751611610102</v>
      </c>
      <c r="O98" s="119">
        <v>146.07193843427876</v>
      </c>
    </row>
    <row r="99" spans="1:15" x14ac:dyDescent="0.2">
      <c r="A99" s="12"/>
      <c r="B99" s="50" t="s">
        <v>106</v>
      </c>
      <c r="C99" s="7"/>
      <c r="D99" s="7"/>
      <c r="E99" s="7"/>
      <c r="F99" s="79">
        <v>16</v>
      </c>
      <c r="G99" s="79">
        <v>14</v>
      </c>
      <c r="H99" s="71">
        <v>22221.79</v>
      </c>
      <c r="I99" s="71">
        <v>4943.67</v>
      </c>
      <c r="J99" s="114">
        <v>7.100404506355403E-5</v>
      </c>
      <c r="K99" s="102">
        <v>1.6019781289072938E-5</v>
      </c>
      <c r="L99" s="118">
        <v>3.5643729330535474</v>
      </c>
      <c r="M99" s="118">
        <v>7.6688047543626485</v>
      </c>
      <c r="N99" s="118">
        <v>96.165227913682912</v>
      </c>
      <c r="O99" s="119">
        <v>78.267705975520201</v>
      </c>
    </row>
    <row r="100" spans="1:15" x14ac:dyDescent="0.2">
      <c r="A100" s="12"/>
      <c r="B100" s="50" t="s">
        <v>107</v>
      </c>
      <c r="C100" s="7"/>
      <c r="D100" s="7"/>
      <c r="E100" s="7"/>
      <c r="F100" s="79">
        <v>1161</v>
      </c>
      <c r="G100" s="79">
        <v>886</v>
      </c>
      <c r="H100" s="71">
        <v>4447364.1400000015</v>
      </c>
      <c r="I100" s="71">
        <v>3687984.09</v>
      </c>
      <c r="J100" s="114">
        <v>1.4210414364036125E-2</v>
      </c>
      <c r="K100" s="102">
        <v>1.1950777159353412E-2</v>
      </c>
      <c r="L100" s="118">
        <v>4.8458075274560235</v>
      </c>
      <c r="M100" s="118">
        <v>5.0890565143951054</v>
      </c>
      <c r="N100" s="118">
        <v>145.57957733589129</v>
      </c>
      <c r="O100" s="119">
        <v>150.44461614800517</v>
      </c>
    </row>
    <row r="101" spans="1:15" x14ac:dyDescent="0.2">
      <c r="A101" s="12"/>
      <c r="B101" s="50" t="s">
        <v>108</v>
      </c>
      <c r="C101" s="7"/>
      <c r="D101" s="7"/>
      <c r="E101" s="7"/>
      <c r="F101" s="79">
        <v>86</v>
      </c>
      <c r="G101" s="79">
        <v>24</v>
      </c>
      <c r="H101" s="71">
        <v>360945.47000000003</v>
      </c>
      <c r="I101" s="71">
        <v>57899.18</v>
      </c>
      <c r="J101" s="129">
        <v>1.153308910639768E-3</v>
      </c>
      <c r="K101" s="102">
        <v>1.8762016890623079E-4</v>
      </c>
      <c r="L101" s="118">
        <v>4.9797546295566475</v>
      </c>
      <c r="M101" s="118">
        <v>6.0147399514120927</v>
      </c>
      <c r="N101" s="118">
        <v>115.01057397949891</v>
      </c>
      <c r="O101" s="119">
        <v>114.19094035528651</v>
      </c>
    </row>
    <row r="102" spans="1:15" x14ac:dyDescent="0.2">
      <c r="A102" s="30"/>
      <c r="B102" s="31" t="s">
        <v>88</v>
      </c>
      <c r="C102" s="130"/>
      <c r="D102" s="130"/>
      <c r="E102" s="131"/>
      <c r="F102" s="132">
        <v>58930</v>
      </c>
      <c r="G102" s="133">
        <v>57911</v>
      </c>
      <c r="H102" s="107">
        <v>312965127.26999998</v>
      </c>
      <c r="I102" s="107">
        <v>308597846.04999995</v>
      </c>
      <c r="J102" s="134"/>
      <c r="K102" s="134"/>
      <c r="L102" s="135">
        <v>5.5771059480533962</v>
      </c>
      <c r="M102" s="135">
        <v>5.5831604721302277</v>
      </c>
      <c r="N102" s="135">
        <v>151.40845514909299</v>
      </c>
      <c r="O102" s="136">
        <v>151.1560690054271</v>
      </c>
    </row>
    <row r="103" spans="1:15" s="42" customFormat="1" ht="11.25" x14ac:dyDescent="0.2">
      <c r="A103" s="39"/>
      <c r="B103" s="137"/>
      <c r="C103" s="40"/>
      <c r="D103" s="40"/>
      <c r="E103" s="40"/>
      <c r="F103" s="40"/>
      <c r="G103" s="40"/>
      <c r="H103" s="40"/>
      <c r="I103" s="40"/>
      <c r="J103" s="138"/>
      <c r="K103" s="138"/>
      <c r="N103" s="40"/>
      <c r="O103" s="139"/>
    </row>
    <row r="104" spans="1:15" s="42" customFormat="1" ht="11.25" x14ac:dyDescent="0.2">
      <c r="A104" s="39"/>
      <c r="B104" s="137"/>
      <c r="C104" s="40"/>
      <c r="D104" s="40"/>
      <c r="E104" s="40"/>
      <c r="F104" s="40"/>
      <c r="G104" s="40"/>
      <c r="H104" s="40"/>
      <c r="I104" s="40"/>
      <c r="J104" s="138"/>
      <c r="K104" s="138"/>
      <c r="N104" s="40"/>
      <c r="O104" s="139"/>
    </row>
    <row r="105" spans="1:15" ht="6.75" customHeight="1" thickBot="1" x14ac:dyDescent="0.25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5"/>
    </row>
    <row r="106" spans="1:15" ht="12.75" customHeight="1" thickBot="1" x14ac:dyDescent="0.25">
      <c r="A106" s="14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5" ht="15.75" x14ac:dyDescent="0.25">
      <c r="A107" s="8" t="s">
        <v>109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</row>
    <row r="108" spans="1:15" ht="6.75" customHeight="1" x14ac:dyDescent="0.2">
      <c r="A108" s="1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3"/>
    </row>
    <row r="109" spans="1:15" s="57" customFormat="1" x14ac:dyDescent="0.2">
      <c r="A109" s="52"/>
      <c r="B109" s="15"/>
      <c r="C109" s="15"/>
      <c r="D109" s="15"/>
      <c r="E109" s="111"/>
      <c r="F109" s="361" t="s">
        <v>78</v>
      </c>
      <c r="G109" s="361"/>
      <c r="H109" s="361" t="s">
        <v>76</v>
      </c>
      <c r="I109" s="361"/>
      <c r="J109" s="361" t="s">
        <v>77</v>
      </c>
      <c r="K109" s="361"/>
      <c r="L109" s="361" t="s">
        <v>90</v>
      </c>
      <c r="M109" s="361"/>
      <c r="N109" s="361" t="s">
        <v>91</v>
      </c>
      <c r="O109" s="362"/>
    </row>
    <row r="110" spans="1:15" s="57" customFormat="1" x14ac:dyDescent="0.2">
      <c r="A110" s="52"/>
      <c r="B110" s="15"/>
      <c r="C110" s="15"/>
      <c r="D110" s="15"/>
      <c r="E110" s="111"/>
      <c r="F110" s="86" t="s">
        <v>92</v>
      </c>
      <c r="G110" s="86" t="s">
        <v>93</v>
      </c>
      <c r="H110" s="141" t="s">
        <v>92</v>
      </c>
      <c r="I110" s="142" t="s">
        <v>93</v>
      </c>
      <c r="J110" s="86" t="s">
        <v>92</v>
      </c>
      <c r="K110" s="86" t="s">
        <v>93</v>
      </c>
      <c r="L110" s="86" t="s">
        <v>92</v>
      </c>
      <c r="M110" s="86" t="s">
        <v>93</v>
      </c>
      <c r="N110" s="86" t="s">
        <v>92</v>
      </c>
      <c r="O110" s="91" t="s">
        <v>93</v>
      </c>
    </row>
    <row r="111" spans="1:15" x14ac:dyDescent="0.2">
      <c r="A111" s="12"/>
      <c r="B111" s="7" t="s">
        <v>97</v>
      </c>
      <c r="C111" s="7"/>
      <c r="D111" s="7"/>
      <c r="E111" s="7"/>
      <c r="F111" s="143">
        <v>30570</v>
      </c>
      <c r="G111" s="143">
        <v>29982</v>
      </c>
      <c r="H111" s="144">
        <v>170877588.4199999</v>
      </c>
      <c r="I111" s="145">
        <v>167631353.5</v>
      </c>
      <c r="J111" s="102">
        <v>0.7851903233461961</v>
      </c>
      <c r="K111" s="102">
        <v>0.77913594376859407</v>
      </c>
      <c r="L111" s="146">
        <v>5.700991046970616</v>
      </c>
      <c r="M111" s="146">
        <v>5.712278534687365</v>
      </c>
      <c r="N111" s="72">
        <v>151.77071449718906</v>
      </c>
      <c r="O111" s="147">
        <v>152.00364361384212</v>
      </c>
    </row>
    <row r="112" spans="1:15" x14ac:dyDescent="0.2">
      <c r="A112" s="12"/>
      <c r="B112" s="50" t="s">
        <v>98</v>
      </c>
      <c r="C112" s="7"/>
      <c r="D112" s="7"/>
      <c r="E112" s="7"/>
      <c r="F112" s="143">
        <v>2230</v>
      </c>
      <c r="G112" s="143">
        <v>2451</v>
      </c>
      <c r="H112" s="144">
        <v>11321880.270000001</v>
      </c>
      <c r="I112" s="148">
        <v>12477156.669999996</v>
      </c>
      <c r="J112" s="102">
        <v>5.2024556949141335E-2</v>
      </c>
      <c r="K112" s="102">
        <v>5.7992738438570536E-2</v>
      </c>
      <c r="L112" s="146">
        <v>5.3646056873069154</v>
      </c>
      <c r="M112" s="146">
        <v>5.363985865010382</v>
      </c>
      <c r="N112" s="72">
        <v>155.55554248057769</v>
      </c>
      <c r="O112" s="149">
        <v>141.25802078110806</v>
      </c>
    </row>
    <row r="113" spans="1:15" x14ac:dyDescent="0.2">
      <c r="A113" s="12"/>
      <c r="B113" s="50" t="s">
        <v>99</v>
      </c>
      <c r="C113" s="7"/>
      <c r="D113" s="7"/>
      <c r="E113" s="7"/>
      <c r="F113" s="143">
        <v>1490</v>
      </c>
      <c r="G113" s="143">
        <v>1459</v>
      </c>
      <c r="H113" s="144">
        <v>6978323.2199999988</v>
      </c>
      <c r="I113" s="148">
        <v>7225525.0000000037</v>
      </c>
      <c r="J113" s="102">
        <v>3.2065713919478253E-2</v>
      </c>
      <c r="K113" s="102">
        <v>3.3583611433994499E-2</v>
      </c>
      <c r="L113" s="146">
        <v>5.277164144798669</v>
      </c>
      <c r="M113" s="146">
        <v>5.1262660563004045</v>
      </c>
      <c r="N113" s="72">
        <v>139.62196148604309</v>
      </c>
      <c r="O113" s="149">
        <v>155.42838988032</v>
      </c>
    </row>
    <row r="114" spans="1:15" x14ac:dyDescent="0.2">
      <c r="A114" s="12"/>
      <c r="B114" s="50" t="s">
        <v>220</v>
      </c>
      <c r="C114" s="7"/>
      <c r="D114" s="7"/>
      <c r="E114" s="7"/>
      <c r="F114" s="143">
        <v>1000</v>
      </c>
      <c r="G114" s="143">
        <v>1163</v>
      </c>
      <c r="H114" s="144">
        <v>5043459.3099999996</v>
      </c>
      <c r="I114" s="148">
        <v>5210603.1700000009</v>
      </c>
      <c r="J114" s="102">
        <v>2.3174925881261948E-2</v>
      </c>
      <c r="K114" s="102">
        <v>2.4218430106880802E-2</v>
      </c>
      <c r="L114" s="146">
        <v>5.5280248088489099</v>
      </c>
      <c r="M114" s="146">
        <v>5.2987012406377527</v>
      </c>
      <c r="N114" s="72">
        <v>151.33620125706935</v>
      </c>
      <c r="O114" s="149">
        <v>131.43770998012883</v>
      </c>
    </row>
    <row r="115" spans="1:15" x14ac:dyDescent="0.2">
      <c r="A115" s="12"/>
      <c r="B115" s="50" t="s">
        <v>100</v>
      </c>
      <c r="C115" s="7"/>
      <c r="D115" s="7"/>
      <c r="E115" s="7"/>
      <c r="F115" s="143">
        <v>1769</v>
      </c>
      <c r="G115" s="143">
        <v>1523</v>
      </c>
      <c r="H115" s="144">
        <v>9286987.709999999</v>
      </c>
      <c r="I115" s="148">
        <v>7275819.9699999979</v>
      </c>
      <c r="J115" s="102">
        <v>4.2674132695528902E-2</v>
      </c>
      <c r="K115" s="102">
        <v>3.3817378077880475E-2</v>
      </c>
      <c r="L115" s="146">
        <v>5.346788501263128</v>
      </c>
      <c r="M115" s="146">
        <v>5.4340843354525763</v>
      </c>
      <c r="N115" s="72">
        <v>148.99171080199477</v>
      </c>
      <c r="O115" s="149">
        <v>135.66752020391183</v>
      </c>
    </row>
    <row r="116" spans="1:15" x14ac:dyDescent="0.2">
      <c r="A116" s="12"/>
      <c r="B116" s="50" t="s">
        <v>101</v>
      </c>
      <c r="C116" s="7"/>
      <c r="D116" s="7"/>
      <c r="E116" s="7"/>
      <c r="F116" s="143">
        <v>1631</v>
      </c>
      <c r="G116" s="143">
        <v>1757</v>
      </c>
      <c r="H116" s="144">
        <v>9321728.2900000028</v>
      </c>
      <c r="I116" s="148">
        <v>9273189.4999999944</v>
      </c>
      <c r="J116" s="102">
        <v>4.2833767247348477E-2</v>
      </c>
      <c r="K116" s="102">
        <v>4.3100977841997276E-2</v>
      </c>
      <c r="L116" s="146">
        <v>5.4763977766401926</v>
      </c>
      <c r="M116" s="150">
        <v>5.3865243050516787</v>
      </c>
      <c r="N116" s="72">
        <v>156.4199993207483</v>
      </c>
      <c r="O116" s="149">
        <v>149.71490306328801</v>
      </c>
    </row>
    <row r="117" spans="1:15" x14ac:dyDescent="0.2">
      <c r="A117" s="12"/>
      <c r="B117" s="50" t="s">
        <v>102</v>
      </c>
      <c r="C117" s="7"/>
      <c r="D117" s="7"/>
      <c r="E117" s="7"/>
      <c r="F117" s="143">
        <v>918</v>
      </c>
      <c r="G117" s="143">
        <v>1037</v>
      </c>
      <c r="H117" s="144">
        <v>4795725.9900000021</v>
      </c>
      <c r="I117" s="148">
        <v>6056679.7300000023</v>
      </c>
      <c r="J117" s="102">
        <v>2.2036579961044959E-2</v>
      </c>
      <c r="K117" s="102">
        <v>2.8150920332082538E-2</v>
      </c>
      <c r="L117" s="146">
        <v>4.9625871361970768</v>
      </c>
      <c r="M117" s="146">
        <v>5.180433353374621</v>
      </c>
      <c r="N117" s="72">
        <v>151.29288802840875</v>
      </c>
      <c r="O117" s="149">
        <v>157.09555631068503</v>
      </c>
    </row>
    <row r="118" spans="1:15" x14ac:dyDescent="0.2">
      <c r="A118" s="30"/>
      <c r="B118" s="31" t="s">
        <v>110</v>
      </c>
      <c r="C118" s="83"/>
      <c r="D118" s="83"/>
      <c r="E118" s="151"/>
      <c r="F118" s="132">
        <v>39608</v>
      </c>
      <c r="G118" s="132">
        <v>39372</v>
      </c>
      <c r="H118" s="152">
        <v>217625693.20999992</v>
      </c>
      <c r="I118" s="152">
        <v>215150327.53999996</v>
      </c>
      <c r="J118" s="134"/>
      <c r="K118" s="134"/>
      <c r="L118" s="153">
        <v>5.6248845965984993</v>
      </c>
      <c r="M118" s="154">
        <v>5.6239634252591664</v>
      </c>
      <c r="N118" s="107">
        <v>151.63801539584765</v>
      </c>
      <c r="O118" s="155">
        <v>150.48966645235714</v>
      </c>
    </row>
    <row r="119" spans="1:15" s="42" customFormat="1" ht="11.25" x14ac:dyDescent="0.2">
      <c r="A119" s="39"/>
      <c r="B119" s="137"/>
      <c r="C119" s="40"/>
      <c r="D119" s="40"/>
      <c r="E119" s="40"/>
      <c r="F119" s="40"/>
      <c r="G119" s="40"/>
      <c r="H119" s="40"/>
      <c r="I119" s="40"/>
      <c r="J119" s="138"/>
      <c r="K119" s="138"/>
      <c r="N119" s="40"/>
      <c r="O119" s="139"/>
    </row>
    <row r="120" spans="1:15" s="42" customFormat="1" ht="11.25" x14ac:dyDescent="0.2">
      <c r="A120" s="39"/>
      <c r="B120" s="137"/>
      <c r="C120" s="40"/>
      <c r="D120" s="40"/>
      <c r="E120" s="40"/>
      <c r="F120" s="40"/>
      <c r="G120" s="40"/>
      <c r="H120" s="40"/>
      <c r="I120" s="40"/>
      <c r="J120" s="138"/>
      <c r="K120" s="138"/>
      <c r="N120" s="40"/>
      <c r="O120" s="139"/>
    </row>
    <row r="121" spans="1:15" ht="6.75" customHeight="1" thickBot="1" x14ac:dyDescent="0.25">
      <c r="A121" s="43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</row>
    <row r="122" spans="1:15" ht="12.75" customHeight="1" thickBot="1" x14ac:dyDescent="0.25">
      <c r="A122" s="4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5" ht="15.75" x14ac:dyDescent="0.25">
      <c r="A123" s="8" t="s">
        <v>111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</row>
    <row r="124" spans="1:15" ht="6.75" customHeight="1" x14ac:dyDescent="0.2">
      <c r="A124" s="1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3"/>
    </row>
    <row r="125" spans="1:15" ht="12.75" customHeight="1" x14ac:dyDescent="0.2">
      <c r="A125" s="14"/>
      <c r="B125" s="99"/>
      <c r="C125" s="99"/>
      <c r="D125" s="99"/>
      <c r="E125" s="99"/>
      <c r="F125" s="363" t="s">
        <v>78</v>
      </c>
      <c r="G125" s="364"/>
      <c r="H125" s="363" t="s">
        <v>76</v>
      </c>
      <c r="I125" s="364"/>
      <c r="J125" s="363" t="s">
        <v>77</v>
      </c>
      <c r="K125" s="364"/>
      <c r="L125" s="363" t="s">
        <v>90</v>
      </c>
      <c r="M125" s="364"/>
      <c r="N125" s="363" t="s">
        <v>91</v>
      </c>
      <c r="O125" s="365"/>
    </row>
    <row r="126" spans="1:15" x14ac:dyDescent="0.2">
      <c r="A126" s="14"/>
      <c r="B126" s="99"/>
      <c r="C126" s="99"/>
      <c r="D126" s="99"/>
      <c r="E126" s="99"/>
      <c r="F126" s="86" t="s">
        <v>92</v>
      </c>
      <c r="G126" s="86" t="s">
        <v>93</v>
      </c>
      <c r="H126" s="86" t="s">
        <v>92</v>
      </c>
      <c r="I126" s="156" t="s">
        <v>93</v>
      </c>
      <c r="J126" s="86" t="s">
        <v>92</v>
      </c>
      <c r="K126" s="86" t="s">
        <v>93</v>
      </c>
      <c r="L126" s="86" t="s">
        <v>92</v>
      </c>
      <c r="M126" s="86" t="s">
        <v>93</v>
      </c>
      <c r="N126" s="86" t="s">
        <v>92</v>
      </c>
      <c r="O126" s="91" t="s">
        <v>93</v>
      </c>
    </row>
    <row r="127" spans="1:15" x14ac:dyDescent="0.2">
      <c r="A127" s="12"/>
      <c r="B127" s="7" t="s">
        <v>112</v>
      </c>
      <c r="C127" s="7"/>
      <c r="D127" s="7"/>
      <c r="E127" s="7"/>
      <c r="F127" s="79">
        <v>5577</v>
      </c>
      <c r="G127" s="79">
        <v>5525</v>
      </c>
      <c r="H127" s="118">
        <v>78768556.859999985</v>
      </c>
      <c r="I127" s="118">
        <v>78038943.62999998</v>
      </c>
      <c r="J127" s="102">
        <v>0.25168477250836035</v>
      </c>
      <c r="K127" s="102">
        <v>0.25288233417337558</v>
      </c>
      <c r="L127" s="118">
        <v>5.6635994421081506</v>
      </c>
      <c r="M127" s="118">
        <v>5.6649917084979657</v>
      </c>
      <c r="N127" s="118">
        <v>200.5975336740479</v>
      </c>
      <c r="O127" s="117">
        <v>199.72914374084547</v>
      </c>
    </row>
    <row r="128" spans="1:15" x14ac:dyDescent="0.2">
      <c r="A128" s="12"/>
      <c r="B128" s="7" t="s">
        <v>113</v>
      </c>
      <c r="C128" s="7"/>
      <c r="D128" s="7"/>
      <c r="E128" s="7"/>
      <c r="F128" s="79">
        <v>4251</v>
      </c>
      <c r="G128" s="79">
        <v>4209</v>
      </c>
      <c r="H128" s="118">
        <v>62954314.699999973</v>
      </c>
      <c r="I128" s="118">
        <v>62383750.450000025</v>
      </c>
      <c r="J128" s="102">
        <v>0.20115440735890133</v>
      </c>
      <c r="K128" s="102">
        <v>0.2021522549444251</v>
      </c>
      <c r="L128" s="118">
        <v>5.8982697523771197</v>
      </c>
      <c r="M128" s="118">
        <v>5.9027104291306713</v>
      </c>
      <c r="N128" s="118">
        <v>202.44024899916843</v>
      </c>
      <c r="O128" s="119">
        <v>201.53472247900086</v>
      </c>
    </row>
    <row r="129" spans="1:15" x14ac:dyDescent="0.2">
      <c r="A129" s="12"/>
      <c r="B129" s="7" t="s">
        <v>114</v>
      </c>
      <c r="C129" s="7"/>
      <c r="D129" s="7"/>
      <c r="E129" s="7"/>
      <c r="F129" s="79">
        <v>27894</v>
      </c>
      <c r="G129" s="79">
        <v>27374</v>
      </c>
      <c r="H129" s="118">
        <v>80964365.139999986</v>
      </c>
      <c r="I129" s="118">
        <v>79441296.299999893</v>
      </c>
      <c r="J129" s="102">
        <v>0.25870091612523571</v>
      </c>
      <c r="K129" s="102">
        <v>0.25742660655877875</v>
      </c>
      <c r="L129" s="118">
        <v>5.0638277687803068</v>
      </c>
      <c r="M129" s="118">
        <v>5.0691523663379616</v>
      </c>
      <c r="N129" s="118">
        <v>106.15269097112824</v>
      </c>
      <c r="O129" s="119">
        <v>106.01903328823221</v>
      </c>
    </row>
    <row r="130" spans="1:15" x14ac:dyDescent="0.2">
      <c r="A130" s="12"/>
      <c r="B130" s="50" t="s">
        <v>115</v>
      </c>
      <c r="C130" s="7"/>
      <c r="D130" s="7"/>
      <c r="E130" s="7"/>
      <c r="F130" s="79">
        <v>19004</v>
      </c>
      <c r="G130" s="79">
        <v>18649</v>
      </c>
      <c r="H130" s="118">
        <v>72606631.070000038</v>
      </c>
      <c r="I130" s="118">
        <v>71359228.890000015</v>
      </c>
      <c r="J130" s="102">
        <v>0.23199591501886774</v>
      </c>
      <c r="K130" s="102">
        <v>0.23123696358670692</v>
      </c>
      <c r="L130" s="118">
        <v>5.2960234233947352</v>
      </c>
      <c r="M130" s="118">
        <v>5.3039781835680584</v>
      </c>
      <c r="N130" s="118">
        <v>113.52977187142739</v>
      </c>
      <c r="O130" s="119">
        <v>113.45126639568417</v>
      </c>
    </row>
    <row r="131" spans="1:15" x14ac:dyDescent="0.2">
      <c r="A131" s="12"/>
      <c r="B131" s="50" t="s">
        <v>116</v>
      </c>
      <c r="C131" s="7"/>
      <c r="D131" s="7"/>
      <c r="E131" s="7"/>
      <c r="F131" s="79">
        <v>2117</v>
      </c>
      <c r="G131" s="79">
        <v>2066</v>
      </c>
      <c r="H131" s="118">
        <v>17296961.850000005</v>
      </c>
      <c r="I131" s="118">
        <v>16999184.339999996</v>
      </c>
      <c r="J131" s="102">
        <v>5.5268016602621803E-2</v>
      </c>
      <c r="K131" s="102">
        <v>5.508523328204222E-2</v>
      </c>
      <c r="L131" s="118">
        <v>7.6448079161427955</v>
      </c>
      <c r="M131" s="118">
        <v>7.6580107739157564</v>
      </c>
      <c r="N131" s="118">
        <v>113.57466748705346</v>
      </c>
      <c r="O131" s="119">
        <v>113.60671953099127</v>
      </c>
    </row>
    <row r="132" spans="1:15" x14ac:dyDescent="0.2">
      <c r="A132" s="12"/>
      <c r="B132" s="50" t="s">
        <v>117</v>
      </c>
      <c r="C132" s="7"/>
      <c r="D132" s="7"/>
      <c r="E132" s="7"/>
      <c r="F132" s="79">
        <v>87</v>
      </c>
      <c r="G132" s="79">
        <v>88</v>
      </c>
      <c r="H132" s="118">
        <v>374297.64999999997</v>
      </c>
      <c r="I132" s="118">
        <v>375442.43999999994</v>
      </c>
      <c r="J132" s="102">
        <v>1.1959723860131147E-3</v>
      </c>
      <c r="K132" s="102">
        <v>1.216607454671507E-3</v>
      </c>
      <c r="L132" s="118">
        <v>3.3572686657263278</v>
      </c>
      <c r="M132" s="118">
        <v>3.3569664662844194</v>
      </c>
      <c r="N132" s="118">
        <v>102.07082547806542</v>
      </c>
      <c r="O132" s="119">
        <v>101.1824811547677</v>
      </c>
    </row>
    <row r="133" spans="1:15" x14ac:dyDescent="0.2">
      <c r="A133" s="30"/>
      <c r="B133" s="31" t="s">
        <v>88</v>
      </c>
      <c r="C133" s="83"/>
      <c r="D133" s="83"/>
      <c r="E133" s="83"/>
      <c r="F133" s="132">
        <v>58930</v>
      </c>
      <c r="G133" s="132">
        <v>57911</v>
      </c>
      <c r="H133" s="152">
        <v>312965127.26999998</v>
      </c>
      <c r="I133" s="152">
        <v>308597846.04999989</v>
      </c>
      <c r="J133" s="134"/>
      <c r="K133" s="134"/>
      <c r="L133" s="153">
        <v>5.5771059480533962</v>
      </c>
      <c r="M133" s="154">
        <v>5.5831604721302277</v>
      </c>
      <c r="N133" s="107">
        <v>151.40845514909299</v>
      </c>
      <c r="O133" s="155">
        <v>151.1560690054271</v>
      </c>
    </row>
    <row r="134" spans="1:15" s="42" customFormat="1" ht="11.25" x14ac:dyDescent="0.2">
      <c r="A134" s="39"/>
      <c r="B134" s="137"/>
      <c r="C134" s="40"/>
      <c r="D134" s="40"/>
      <c r="E134" s="40"/>
      <c r="F134" s="157"/>
      <c r="G134" s="157"/>
      <c r="H134" s="157"/>
      <c r="I134" s="157"/>
      <c r="J134" s="157"/>
      <c r="K134" s="157"/>
      <c r="L134" s="157"/>
      <c r="M134" s="157"/>
      <c r="N134" s="158"/>
      <c r="O134" s="41"/>
    </row>
    <row r="135" spans="1:15" s="42" customFormat="1" ht="11.25" x14ac:dyDescent="0.2">
      <c r="A135" s="39"/>
      <c r="B135" s="137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1"/>
    </row>
    <row r="136" spans="1:15" ht="6.75" customHeight="1" thickBot="1" x14ac:dyDescent="0.25">
      <c r="A136" s="43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5"/>
    </row>
    <row r="137" spans="1:15" ht="13.5" thickBot="1" x14ac:dyDescent="0.25"/>
    <row r="138" spans="1:15" ht="15.75" x14ac:dyDescent="0.25">
      <c r="A138" s="8" t="s">
        <v>118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</row>
    <row r="139" spans="1:15" ht="6.75" customHeight="1" x14ac:dyDescent="0.2">
      <c r="A139" s="1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3"/>
    </row>
    <row r="140" spans="1:15" ht="12.75" customHeight="1" x14ac:dyDescent="0.2">
      <c r="A140" s="14"/>
      <c r="B140" s="99"/>
      <c r="C140" s="99"/>
      <c r="D140" s="99"/>
      <c r="E140" s="99"/>
      <c r="F140" s="363" t="s">
        <v>78</v>
      </c>
      <c r="G140" s="364"/>
      <c r="H140" s="363" t="s">
        <v>76</v>
      </c>
      <c r="I140" s="364"/>
      <c r="J140" s="363" t="s">
        <v>77</v>
      </c>
      <c r="K140" s="364"/>
      <c r="L140" s="363" t="s">
        <v>90</v>
      </c>
      <c r="M140" s="364"/>
      <c r="N140" s="363" t="s">
        <v>91</v>
      </c>
      <c r="O140" s="365"/>
    </row>
    <row r="141" spans="1:15" x14ac:dyDescent="0.2">
      <c r="A141" s="14"/>
      <c r="B141" s="99"/>
      <c r="C141" s="99"/>
      <c r="D141" s="99"/>
      <c r="E141" s="99"/>
      <c r="F141" s="86" t="s">
        <v>92</v>
      </c>
      <c r="G141" s="86" t="s">
        <v>93</v>
      </c>
      <c r="H141" s="86" t="s">
        <v>92</v>
      </c>
      <c r="I141" s="156" t="s">
        <v>93</v>
      </c>
      <c r="J141" s="86" t="s">
        <v>92</v>
      </c>
      <c r="K141" s="86" t="s">
        <v>93</v>
      </c>
      <c r="L141" s="86" t="s">
        <v>92</v>
      </c>
      <c r="M141" s="86" t="s">
        <v>93</v>
      </c>
      <c r="N141" s="86" t="s">
        <v>92</v>
      </c>
      <c r="O141" s="91" t="s">
        <v>93</v>
      </c>
    </row>
    <row r="142" spans="1:15" x14ac:dyDescent="0.2">
      <c r="A142" s="12"/>
      <c r="B142" s="7" t="s">
        <v>119</v>
      </c>
      <c r="C142" s="7"/>
      <c r="D142" s="7"/>
      <c r="E142" s="7"/>
      <c r="F142" s="79">
        <v>38982</v>
      </c>
      <c r="G142" s="79">
        <v>38344</v>
      </c>
      <c r="H142" s="118">
        <v>211879619.49999994</v>
      </c>
      <c r="I142" s="118">
        <v>209053850.03999978</v>
      </c>
      <c r="J142" s="102">
        <v>0.67700712008468622</v>
      </c>
      <c r="K142" s="102">
        <v>0.67743133244724063</v>
      </c>
      <c r="L142" s="118">
        <v>5.7456206080538239</v>
      </c>
      <c r="M142" s="118">
        <v>5.7483721757748452</v>
      </c>
      <c r="N142" s="72">
        <v>142.95812475980023</v>
      </c>
      <c r="O142" s="147">
        <v>142.52683010353041</v>
      </c>
    </row>
    <row r="143" spans="1:15" x14ac:dyDescent="0.2">
      <c r="A143" s="12"/>
      <c r="B143" s="7" t="s">
        <v>120</v>
      </c>
      <c r="C143" s="7"/>
      <c r="D143" s="7"/>
      <c r="E143" s="7"/>
      <c r="F143" s="79">
        <v>11268</v>
      </c>
      <c r="G143" s="79">
        <v>11038</v>
      </c>
      <c r="H143" s="118">
        <v>34825236.139999986</v>
      </c>
      <c r="I143" s="118">
        <v>34220515.759999998</v>
      </c>
      <c r="J143" s="102">
        <v>0.11127513293184166</v>
      </c>
      <c r="K143" s="102">
        <v>0.11089032602792538</v>
      </c>
      <c r="L143" s="118">
        <v>4.7991646776483377</v>
      </c>
      <c r="M143" s="118">
        <v>4.8135782697624663</v>
      </c>
      <c r="N143" s="72">
        <v>111.92075840436789</v>
      </c>
      <c r="O143" s="149">
        <v>111.8677541328794</v>
      </c>
    </row>
    <row r="144" spans="1:15" x14ac:dyDescent="0.2">
      <c r="A144" s="12"/>
      <c r="B144" s="7" t="s">
        <v>121</v>
      </c>
      <c r="C144" s="7"/>
      <c r="D144" s="7"/>
      <c r="E144" s="7"/>
      <c r="F144" s="79">
        <v>5740</v>
      </c>
      <c r="G144" s="79">
        <v>5626</v>
      </c>
      <c r="H144" s="118">
        <v>18176908.45999999</v>
      </c>
      <c r="I144" s="118">
        <v>17816351.999999996</v>
      </c>
      <c r="J144" s="102">
        <v>5.807966088285129E-2</v>
      </c>
      <c r="K144" s="102">
        <v>5.7733235108560502E-2</v>
      </c>
      <c r="L144" s="118">
        <v>4.3963076577544697</v>
      </c>
      <c r="M144" s="118">
        <v>4.4002266485052601</v>
      </c>
      <c r="N144" s="72">
        <v>117.35741381733297</v>
      </c>
      <c r="O144" s="149">
        <v>117.24226787672369</v>
      </c>
    </row>
    <row r="145" spans="1:15" x14ac:dyDescent="0.2">
      <c r="A145" s="12"/>
      <c r="B145" s="7" t="s">
        <v>122</v>
      </c>
      <c r="C145" s="7"/>
      <c r="D145" s="7"/>
      <c r="E145" s="7"/>
      <c r="F145" s="79">
        <v>2773</v>
      </c>
      <c r="G145" s="79">
        <v>2736</v>
      </c>
      <c r="H145" s="118">
        <v>47666121.500000015</v>
      </c>
      <c r="I145" s="118">
        <v>47111333.760000005</v>
      </c>
      <c r="J145" s="102">
        <v>0.15230489708483624</v>
      </c>
      <c r="K145" s="102">
        <v>0.15266254889014005</v>
      </c>
      <c r="L145" s="118">
        <v>5.854345889689176</v>
      </c>
      <c r="M145" s="118">
        <v>5.8628883350701386</v>
      </c>
      <c r="N145" s="72">
        <v>231.24855691415951</v>
      </c>
      <c r="O145" s="149">
        <v>231.24134052705693</v>
      </c>
    </row>
    <row r="146" spans="1:15" x14ac:dyDescent="0.2">
      <c r="A146" s="12"/>
      <c r="B146" s="7" t="s">
        <v>123</v>
      </c>
      <c r="C146" s="7"/>
      <c r="D146" s="7"/>
      <c r="E146" s="7"/>
      <c r="F146" s="79">
        <v>167</v>
      </c>
      <c r="G146" s="79">
        <v>167</v>
      </c>
      <c r="H146" s="118">
        <v>417241.66999999993</v>
      </c>
      <c r="I146" s="118">
        <v>395794.49000000005</v>
      </c>
      <c r="J146" s="102">
        <v>1.3331890157846213E-3</v>
      </c>
      <c r="K146" s="102">
        <v>1.2825575261334536E-3</v>
      </c>
      <c r="L146" s="118">
        <v>4.7034542192298296</v>
      </c>
      <c r="M146" s="118">
        <v>4.8114717294321094</v>
      </c>
      <c r="N146" s="72">
        <v>100.82822724777228</v>
      </c>
      <c r="O146" s="149">
        <v>99.963532918308189</v>
      </c>
    </row>
    <row r="147" spans="1:15" x14ac:dyDescent="0.2">
      <c r="A147" s="30"/>
      <c r="B147" s="31" t="s">
        <v>88</v>
      </c>
      <c r="C147" s="83"/>
      <c r="D147" s="83"/>
      <c r="E147" s="83"/>
      <c r="F147" s="132">
        <v>58930</v>
      </c>
      <c r="G147" s="132">
        <v>57911</v>
      </c>
      <c r="H147" s="152">
        <v>312965127.26999992</v>
      </c>
      <c r="I147" s="152">
        <v>308597846.04999977</v>
      </c>
      <c r="J147" s="134"/>
      <c r="K147" s="134"/>
      <c r="L147" s="153">
        <v>5.5771059480533962</v>
      </c>
      <c r="M147" s="153">
        <v>5.5831604721302277</v>
      </c>
      <c r="N147" s="107">
        <v>151.40845514909299</v>
      </c>
      <c r="O147" s="155">
        <v>151.1560690054271</v>
      </c>
    </row>
    <row r="148" spans="1:15" s="42" customFormat="1" ht="11.25" x14ac:dyDescent="0.2">
      <c r="A148" s="39"/>
      <c r="B148" s="137"/>
      <c r="C148" s="40"/>
      <c r="D148" s="40"/>
      <c r="E148" s="40"/>
      <c r="F148" s="157"/>
      <c r="G148" s="157"/>
      <c r="H148" s="157"/>
      <c r="I148" s="157"/>
      <c r="J148" s="157"/>
      <c r="K148" s="157"/>
      <c r="L148" s="157"/>
      <c r="M148" s="157"/>
      <c r="N148" s="158"/>
      <c r="O148" s="41"/>
    </row>
    <row r="149" spans="1:15" s="42" customFormat="1" ht="11.25" x14ac:dyDescent="0.2">
      <c r="A149" s="39"/>
      <c r="B149" s="137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1"/>
    </row>
    <row r="150" spans="1:15" ht="6.75" customHeight="1" thickBot="1" x14ac:dyDescent="0.25">
      <c r="A150" s="43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5"/>
    </row>
    <row r="151" spans="1:15" ht="13.5" thickBot="1" x14ac:dyDescent="0.25"/>
    <row r="152" spans="1:15" ht="15.75" x14ac:dyDescent="0.25">
      <c r="A152" s="8" t="s">
        <v>124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</row>
    <row r="153" spans="1:15" ht="6.75" customHeight="1" x14ac:dyDescent="0.2">
      <c r="A153" s="30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159"/>
    </row>
    <row r="154" spans="1:15" x14ac:dyDescent="0.2">
      <c r="A154" s="58"/>
      <c r="B154" s="59"/>
      <c r="C154" s="59"/>
      <c r="D154" s="59"/>
      <c r="E154" s="160"/>
      <c r="F154" s="366" t="s">
        <v>78</v>
      </c>
      <c r="G154" s="366"/>
      <c r="H154" s="366" t="s">
        <v>76</v>
      </c>
      <c r="I154" s="366"/>
      <c r="J154" s="366" t="s">
        <v>77</v>
      </c>
      <c r="K154" s="367"/>
      <c r="L154" s="161" t="s">
        <v>125</v>
      </c>
    </row>
    <row r="155" spans="1:15" x14ac:dyDescent="0.2">
      <c r="A155" s="14"/>
      <c r="B155" s="99"/>
      <c r="C155" s="99"/>
      <c r="D155" s="99"/>
      <c r="E155" s="162"/>
      <c r="F155" s="86" t="s">
        <v>92</v>
      </c>
      <c r="G155" s="86" t="s">
        <v>93</v>
      </c>
      <c r="H155" s="86" t="s">
        <v>92</v>
      </c>
      <c r="I155" s="86" t="s">
        <v>93</v>
      </c>
      <c r="J155" s="86" t="s">
        <v>92</v>
      </c>
      <c r="K155" s="91" t="s">
        <v>93</v>
      </c>
      <c r="L155" s="163" t="s">
        <v>93</v>
      </c>
    </row>
    <row r="156" spans="1:15" x14ac:dyDescent="0.2">
      <c r="A156" s="58"/>
      <c r="B156" s="59"/>
      <c r="C156" s="59"/>
      <c r="D156" s="59"/>
      <c r="E156" s="160"/>
      <c r="F156" s="118"/>
      <c r="G156" s="118"/>
      <c r="H156" s="118"/>
      <c r="I156" s="118"/>
      <c r="J156" s="102"/>
      <c r="K156" s="164"/>
      <c r="L156" s="165"/>
    </row>
    <row r="157" spans="1:15" x14ac:dyDescent="0.2">
      <c r="A157" s="12"/>
      <c r="B157" s="7" t="s">
        <v>126</v>
      </c>
      <c r="C157" s="7"/>
      <c r="D157" s="7"/>
      <c r="E157" s="166"/>
      <c r="F157" s="79">
        <v>6093</v>
      </c>
      <c r="G157" s="79">
        <v>5943</v>
      </c>
      <c r="H157" s="118">
        <v>23545850.550000001</v>
      </c>
      <c r="I157" s="118">
        <v>23072249.469999984</v>
      </c>
      <c r="J157" s="102">
        <v>7.5234741823764453E-2</v>
      </c>
      <c r="K157" s="167">
        <v>7.4764778060899942E-2</v>
      </c>
      <c r="L157" s="168">
        <v>2.7580964706212501</v>
      </c>
    </row>
    <row r="158" spans="1:15" x14ac:dyDescent="0.2">
      <c r="A158" s="12"/>
      <c r="B158" s="7" t="s">
        <v>127</v>
      </c>
      <c r="C158" s="7"/>
      <c r="D158" s="7"/>
      <c r="E158" s="166"/>
      <c r="F158" s="79">
        <v>52837</v>
      </c>
      <c r="G158" s="79">
        <v>51968</v>
      </c>
      <c r="H158" s="118">
        <v>289419276.71999955</v>
      </c>
      <c r="I158" s="118">
        <v>285525596.57999957</v>
      </c>
      <c r="J158" s="102">
        <v>0.92476525817623556</v>
      </c>
      <c r="K158" s="167">
        <v>0.92523522193910013</v>
      </c>
      <c r="L158" s="169">
        <v>2.1282938572407049</v>
      </c>
    </row>
    <row r="159" spans="1:15" x14ac:dyDescent="0.2">
      <c r="A159" s="12"/>
      <c r="B159" s="7" t="s">
        <v>123</v>
      </c>
      <c r="C159" s="7"/>
      <c r="D159" s="7"/>
      <c r="E159" s="166"/>
      <c r="F159" s="79">
        <v>0</v>
      </c>
      <c r="G159" s="79">
        <v>0</v>
      </c>
      <c r="H159" s="118">
        <v>0</v>
      </c>
      <c r="I159" s="118">
        <v>0</v>
      </c>
      <c r="J159" s="102">
        <v>0</v>
      </c>
      <c r="K159" s="167">
        <v>0</v>
      </c>
      <c r="L159" s="169">
        <v>0</v>
      </c>
    </row>
    <row r="160" spans="1:15" x14ac:dyDescent="0.2">
      <c r="A160" s="12"/>
      <c r="B160" s="68" t="s">
        <v>88</v>
      </c>
      <c r="C160" s="7"/>
      <c r="D160" s="7"/>
      <c r="E160" s="166"/>
      <c r="F160" s="132">
        <v>58930</v>
      </c>
      <c r="G160" s="132">
        <v>57911</v>
      </c>
      <c r="H160" s="107">
        <v>312965127.26999956</v>
      </c>
      <c r="I160" s="107">
        <v>308597846.04999954</v>
      </c>
      <c r="J160" s="134"/>
      <c r="K160" s="170"/>
      <c r="L160" s="171">
        <v>2.1753809098522763</v>
      </c>
    </row>
    <row r="161" spans="1:12" s="175" customFormat="1" ht="11.25" x14ac:dyDescent="0.2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4"/>
      <c r="L161" s="174"/>
    </row>
    <row r="162" spans="1:12" s="175" customFormat="1" ht="11.25" x14ac:dyDescent="0.2">
      <c r="A162" s="39"/>
      <c r="B162" s="176"/>
      <c r="C162" s="176"/>
      <c r="D162" s="176"/>
      <c r="E162" s="176"/>
      <c r="F162" s="176"/>
      <c r="G162" s="176"/>
      <c r="H162" s="176"/>
      <c r="I162" s="176"/>
      <c r="J162" s="176"/>
      <c r="K162" s="177"/>
      <c r="L162" s="177"/>
    </row>
    <row r="163" spans="1:12" ht="6.75" customHeight="1" thickBot="1" x14ac:dyDescent="0.25">
      <c r="A163" s="43"/>
      <c r="B163" s="44"/>
      <c r="C163" s="44"/>
      <c r="D163" s="44"/>
      <c r="E163" s="44"/>
      <c r="F163" s="44"/>
      <c r="G163" s="44"/>
      <c r="H163" s="44"/>
      <c r="I163" s="44"/>
      <c r="J163" s="44"/>
      <c r="K163" s="45"/>
      <c r="L163" s="45"/>
    </row>
  </sheetData>
  <mergeCells count="51">
    <mergeCell ref="F154:G154"/>
    <mergeCell ref="H154:I154"/>
    <mergeCell ref="J154:K154"/>
    <mergeCell ref="F125:G125"/>
    <mergeCell ref="H125:I125"/>
    <mergeCell ref="J125:K125"/>
    <mergeCell ref="L125:M125"/>
    <mergeCell ref="N125:O125"/>
    <mergeCell ref="F140:G140"/>
    <mergeCell ref="H140:I140"/>
    <mergeCell ref="J140:K140"/>
    <mergeCell ref="L140:M140"/>
    <mergeCell ref="N140:O140"/>
    <mergeCell ref="F84:G84"/>
    <mergeCell ref="H84:I84"/>
    <mergeCell ref="J84:K84"/>
    <mergeCell ref="L84:M84"/>
    <mergeCell ref="N84:O84"/>
    <mergeCell ref="F109:G109"/>
    <mergeCell ref="H109:I109"/>
    <mergeCell ref="J109:K109"/>
    <mergeCell ref="L109:M109"/>
    <mergeCell ref="N109:O109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B8:C8"/>
    <mergeCell ref="D8:G8"/>
    <mergeCell ref="B9:C9"/>
    <mergeCell ref="D9:G9"/>
    <mergeCell ref="B11:C11"/>
    <mergeCell ref="D11:G11"/>
    <mergeCell ref="B4:C4"/>
    <mergeCell ref="D4:G4"/>
    <mergeCell ref="I4:J6"/>
    <mergeCell ref="B5:C5"/>
    <mergeCell ref="D5:G5"/>
    <mergeCell ref="L5:M7"/>
    <mergeCell ref="B6:C6"/>
    <mergeCell ref="D6:G6"/>
    <mergeCell ref="B7:C7"/>
    <mergeCell ref="D7:G7"/>
  </mergeCells>
  <hyperlinks>
    <hyperlink ref="D10" r:id="rId1"/>
    <hyperlink ref="D11" r:id="rId2"/>
  </hyperlinks>
  <pageMargins left="0.41" right="0.36" top="0.69" bottom="0.56999999999999995" header="0.75" footer="0.65"/>
  <pageSetup scale="53" fitToHeight="2" orientation="landscape" r:id="rId3"/>
  <headerFooter alignWithMargins="0"/>
  <rowBreaks count="1" manualBreakCount="1">
    <brk id="105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7" tint="-0.249977111117893"/>
    <pageSetUpPr fitToPage="1"/>
  </sheetPr>
  <dimension ref="A1:AK79"/>
  <sheetViews>
    <sheetView showGridLines="0" zoomScale="85" zoomScaleNormal="85" workbookViewId="0"/>
  </sheetViews>
  <sheetFormatPr defaultRowHeight="12.75" x14ac:dyDescent="0.2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 x14ac:dyDescent="0.25">
      <c r="A1" s="1" t="s">
        <v>0</v>
      </c>
      <c r="J1" s="273" t="s">
        <v>206</v>
      </c>
    </row>
    <row r="2" spans="1:37" ht="15.75" customHeight="1" x14ac:dyDescent="0.25">
      <c r="A2" s="1" t="s">
        <v>128</v>
      </c>
      <c r="L2" s="328"/>
      <c r="M2" s="328"/>
      <c r="Q2" s="178"/>
      <c r="R2" s="178"/>
      <c r="S2" s="178"/>
    </row>
    <row r="3" spans="1:37" ht="13.5" thickBot="1" x14ac:dyDescent="0.25">
      <c r="L3" s="328"/>
      <c r="M3" s="328"/>
      <c r="P3" s="178"/>
      <c r="Q3" s="178"/>
      <c r="R3" s="178"/>
      <c r="S3" s="178"/>
    </row>
    <row r="4" spans="1:37" x14ac:dyDescent="0.2">
      <c r="B4" s="324" t="s">
        <v>5</v>
      </c>
      <c r="C4" s="325"/>
      <c r="D4" s="325"/>
      <c r="E4" s="374">
        <v>41450</v>
      </c>
      <c r="F4" s="375"/>
      <c r="G4" s="376"/>
      <c r="L4" s="328"/>
      <c r="M4" s="328"/>
      <c r="P4" s="178"/>
      <c r="Q4" s="178"/>
      <c r="R4" s="178"/>
      <c r="S4" s="178"/>
    </row>
    <row r="5" spans="1:37" ht="13.5" thickBot="1" x14ac:dyDescent="0.25">
      <c r="B5" s="329" t="s">
        <v>129</v>
      </c>
      <c r="C5" s="330"/>
      <c r="D5" s="330"/>
      <c r="E5" s="377">
        <v>41425</v>
      </c>
      <c r="F5" s="378"/>
      <c r="G5" s="379"/>
      <c r="P5" s="178"/>
      <c r="Q5" s="178"/>
      <c r="R5" s="178"/>
      <c r="S5" s="178"/>
    </row>
    <row r="6" spans="1:37" ht="13.5" thickBot="1" x14ac:dyDescent="0.25"/>
    <row r="7" spans="1:37" ht="15.75" thickBot="1" x14ac:dyDescent="0.3">
      <c r="A7" s="179" t="s">
        <v>130</v>
      </c>
      <c r="B7" s="180"/>
      <c r="C7" s="180"/>
      <c r="D7" s="180"/>
      <c r="E7" s="180"/>
      <c r="F7" s="180"/>
      <c r="G7" s="180"/>
      <c r="H7" s="180"/>
      <c r="I7" s="181"/>
      <c r="J7" s="182"/>
      <c r="K7" s="182"/>
      <c r="L7" s="182"/>
      <c r="M7" s="182"/>
      <c r="N7" s="182"/>
    </row>
    <row r="8" spans="1:37" ht="15.75" thickBot="1" x14ac:dyDescent="0.3">
      <c r="A8" s="183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Q8" s="68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</row>
    <row r="9" spans="1:37" ht="6" customHeight="1" x14ac:dyDescent="0.2">
      <c r="A9" s="184"/>
      <c r="B9" s="185"/>
      <c r="C9" s="185"/>
      <c r="D9" s="185"/>
      <c r="E9" s="185"/>
      <c r="F9" s="185"/>
      <c r="G9" s="185"/>
      <c r="H9" s="186"/>
      <c r="J9" s="187"/>
      <c r="K9" s="185"/>
      <c r="L9" s="185"/>
      <c r="M9" s="185"/>
      <c r="N9" s="186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</row>
    <row r="10" spans="1:37" x14ac:dyDescent="0.2">
      <c r="A10" s="188" t="s">
        <v>131</v>
      </c>
      <c r="B10" s="182"/>
      <c r="C10" s="182"/>
      <c r="D10" s="182"/>
      <c r="E10" s="182"/>
      <c r="F10" s="182"/>
      <c r="G10" s="182"/>
      <c r="H10" s="189" t="s">
        <v>197</v>
      </c>
      <c r="J10" s="188" t="s">
        <v>132</v>
      </c>
      <c r="K10" s="182"/>
      <c r="L10" s="182"/>
      <c r="M10" s="182"/>
      <c r="N10" s="189" t="s">
        <v>197</v>
      </c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</row>
    <row r="11" spans="1:37" x14ac:dyDescent="0.2">
      <c r="A11" s="188"/>
      <c r="B11" s="182"/>
      <c r="C11" s="182"/>
      <c r="D11" s="182"/>
      <c r="E11" s="182"/>
      <c r="F11" s="182"/>
      <c r="G11" s="182"/>
      <c r="H11" s="190"/>
      <c r="J11" s="181"/>
      <c r="K11" s="182"/>
      <c r="L11" s="182"/>
      <c r="M11" s="182"/>
      <c r="N11" s="191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</row>
    <row r="12" spans="1:37" x14ac:dyDescent="0.2">
      <c r="A12" s="181"/>
      <c r="B12" s="182" t="s">
        <v>133</v>
      </c>
      <c r="C12" s="182"/>
      <c r="D12" s="182"/>
      <c r="E12" s="182"/>
      <c r="F12" s="182"/>
      <c r="G12" s="182"/>
      <c r="H12" s="283">
        <v>5628669.04</v>
      </c>
      <c r="J12" s="181" t="s">
        <v>134</v>
      </c>
      <c r="L12" s="182"/>
      <c r="M12" s="182"/>
      <c r="N12" s="191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7" x14ac:dyDescent="0.2">
      <c r="A13" s="181"/>
      <c r="B13" s="182" t="s">
        <v>135</v>
      </c>
      <c r="C13" s="182"/>
      <c r="D13" s="182"/>
      <c r="E13" s="182"/>
      <c r="F13" s="182"/>
      <c r="G13" s="182"/>
      <c r="H13" s="283"/>
      <c r="J13" s="181" t="s">
        <v>136</v>
      </c>
      <c r="L13" s="182"/>
      <c r="M13" s="182"/>
      <c r="N13" s="283">
        <v>110377.28</v>
      </c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</row>
    <row r="14" spans="1:37" x14ac:dyDescent="0.2">
      <c r="A14" s="181"/>
      <c r="B14" s="182" t="s">
        <v>53</v>
      </c>
      <c r="C14" s="182"/>
      <c r="D14" s="182"/>
      <c r="E14" s="182"/>
      <c r="F14" s="182"/>
      <c r="G14" s="182"/>
      <c r="H14" s="283"/>
      <c r="J14" s="181" t="s">
        <v>137</v>
      </c>
      <c r="L14" s="182"/>
      <c r="M14" s="182"/>
      <c r="N14" s="283">
        <v>51432.97</v>
      </c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</row>
    <row r="15" spans="1:37" x14ac:dyDescent="0.2">
      <c r="A15" s="181"/>
      <c r="B15" s="182"/>
      <c r="C15" s="182" t="s">
        <v>138</v>
      </c>
      <c r="D15" s="182"/>
      <c r="E15" s="182"/>
      <c r="F15" s="182"/>
      <c r="G15" s="182"/>
      <c r="H15" s="283">
        <v>10861.22</v>
      </c>
      <c r="J15" s="181" t="s">
        <v>139</v>
      </c>
      <c r="L15" s="182"/>
      <c r="M15" s="182"/>
      <c r="N15" s="28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37" x14ac:dyDescent="0.2">
      <c r="A16" s="181"/>
      <c r="B16" s="182" t="s">
        <v>140</v>
      </c>
      <c r="C16" s="182"/>
      <c r="D16" s="182"/>
      <c r="E16" s="182"/>
      <c r="F16" s="182"/>
      <c r="G16" s="182"/>
      <c r="H16" s="283">
        <v>552.79999999999995</v>
      </c>
      <c r="J16" s="181" t="s">
        <v>141</v>
      </c>
      <c r="L16" s="182"/>
      <c r="M16" s="182"/>
      <c r="N16" s="281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</row>
    <row r="17" spans="1:29" ht="13.5" thickBot="1" x14ac:dyDescent="0.25">
      <c r="A17" s="181"/>
      <c r="B17" s="182" t="s">
        <v>223</v>
      </c>
      <c r="C17" s="182"/>
      <c r="D17" s="182"/>
      <c r="E17" s="182"/>
      <c r="F17" s="182"/>
      <c r="G17" s="182"/>
      <c r="H17" s="283"/>
      <c r="J17" s="192"/>
      <c r="K17" s="193" t="s">
        <v>142</v>
      </c>
      <c r="L17" s="194"/>
      <c r="M17" s="194"/>
      <c r="N17" s="284">
        <f>SUM(N13:N16)</f>
        <v>161810.25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</row>
    <row r="18" spans="1:29" ht="13.5" thickBot="1" x14ac:dyDescent="0.25">
      <c r="A18" s="181"/>
      <c r="B18" s="182" t="s">
        <v>58</v>
      </c>
      <c r="C18" s="182"/>
      <c r="D18" s="182"/>
      <c r="E18" s="182"/>
      <c r="F18" s="182"/>
      <c r="G18" s="182"/>
      <c r="H18" s="283"/>
      <c r="J18" s="196"/>
      <c r="K18" s="196"/>
      <c r="L18" s="196"/>
      <c r="M18" s="196"/>
      <c r="N18" s="196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</row>
    <row r="19" spans="1:29" x14ac:dyDescent="0.2">
      <c r="A19" s="181"/>
      <c r="B19" s="182" t="s">
        <v>143</v>
      </c>
      <c r="C19" s="182"/>
      <c r="D19" s="182"/>
      <c r="E19" s="182"/>
      <c r="F19" s="182"/>
      <c r="G19" s="182"/>
      <c r="H19" s="283"/>
      <c r="J19" s="197"/>
      <c r="K19" s="198"/>
      <c r="L19" s="198"/>
      <c r="M19" s="198"/>
      <c r="N19" s="199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</row>
    <row r="20" spans="1:29" x14ac:dyDescent="0.2">
      <c r="A20" s="181"/>
      <c r="B20" s="182" t="s">
        <v>144</v>
      </c>
      <c r="C20" s="182"/>
      <c r="D20" s="182"/>
      <c r="E20" s="182"/>
      <c r="F20" s="182"/>
      <c r="G20" s="182"/>
      <c r="H20" s="283"/>
      <c r="J20" s="81" t="s">
        <v>145</v>
      </c>
      <c r="K20" s="200"/>
      <c r="L20" s="200"/>
      <c r="M20" s="200"/>
      <c r="N20" s="189" t="s">
        <v>197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</row>
    <row r="21" spans="1:29" x14ac:dyDescent="0.2">
      <c r="A21" s="181"/>
      <c r="B21" s="182" t="s">
        <v>146</v>
      </c>
      <c r="C21" s="182"/>
      <c r="D21" s="182"/>
      <c r="E21" s="182"/>
      <c r="F21" s="182"/>
      <c r="G21" s="182"/>
      <c r="H21" s="283"/>
      <c r="J21" s="201"/>
      <c r="K21" s="200"/>
      <c r="L21" s="200"/>
      <c r="M21" s="200"/>
      <c r="N21" s="20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</row>
    <row r="22" spans="1:29" x14ac:dyDescent="0.2">
      <c r="A22" s="181"/>
      <c r="B22" s="182" t="s">
        <v>147</v>
      </c>
      <c r="C22" s="182"/>
      <c r="D22" s="182"/>
      <c r="E22" s="182"/>
      <c r="F22" s="182"/>
      <c r="G22" s="182"/>
      <c r="H22" s="283"/>
      <c r="J22" s="203" t="s">
        <v>148</v>
      </c>
      <c r="K22" s="200"/>
      <c r="L22" s="200"/>
      <c r="M22" s="200"/>
      <c r="N22" s="204">
        <v>3268383.31</v>
      </c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</row>
    <row r="23" spans="1:29" x14ac:dyDescent="0.2">
      <c r="A23" s="181"/>
      <c r="B23" s="182" t="s">
        <v>149</v>
      </c>
      <c r="C23" s="182"/>
      <c r="D23" s="182"/>
      <c r="E23" s="182"/>
      <c r="F23" s="182"/>
      <c r="G23" s="182"/>
      <c r="H23" s="283"/>
      <c r="J23" s="205" t="s">
        <v>150</v>
      </c>
      <c r="K23" s="196"/>
      <c r="L23" s="200"/>
      <c r="M23" s="200"/>
      <c r="N23" s="204">
        <v>57665177.579999998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</row>
    <row r="24" spans="1:29" x14ac:dyDescent="0.2">
      <c r="A24" s="181"/>
      <c r="B24" s="182" t="s">
        <v>151</v>
      </c>
      <c r="C24" s="182"/>
      <c r="D24" s="182"/>
      <c r="E24" s="182"/>
      <c r="F24" s="182"/>
      <c r="G24" s="182"/>
      <c r="H24" s="283"/>
      <c r="J24" s="205" t="s">
        <v>152</v>
      </c>
      <c r="K24" s="196"/>
      <c r="L24" s="200"/>
      <c r="M24" s="200"/>
      <c r="N24" s="206">
        <v>0.14026875589214438</v>
      </c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</row>
    <row r="25" spans="1:29" ht="14.25" x14ac:dyDescent="0.2">
      <c r="A25" s="181"/>
      <c r="B25" s="182" t="s">
        <v>153</v>
      </c>
      <c r="C25" s="182"/>
      <c r="D25" s="182"/>
      <c r="E25" s="182"/>
      <c r="F25" s="182"/>
      <c r="G25" s="182"/>
      <c r="H25" s="283"/>
      <c r="J25" s="203" t="s">
        <v>154</v>
      </c>
      <c r="K25" s="196"/>
      <c r="L25" s="200"/>
      <c r="M25" s="200"/>
      <c r="N25" s="207">
        <v>0.19135906888069507</v>
      </c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</row>
    <row r="26" spans="1:29" x14ac:dyDescent="0.2">
      <c r="A26" s="181"/>
      <c r="B26" s="182" t="s">
        <v>155</v>
      </c>
      <c r="C26" s="182"/>
      <c r="D26" s="182"/>
      <c r="E26" s="182"/>
      <c r="F26" s="182"/>
      <c r="G26" s="182"/>
      <c r="H26" s="283"/>
      <c r="J26" s="205"/>
      <c r="K26" s="196"/>
      <c r="L26" s="200"/>
      <c r="M26" s="200"/>
      <c r="N26" s="204"/>
      <c r="O26" s="182"/>
      <c r="P26" s="280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</row>
    <row r="27" spans="1:29" x14ac:dyDescent="0.2">
      <c r="A27" s="181"/>
      <c r="B27" s="182"/>
      <c r="C27" s="182"/>
      <c r="D27" s="182"/>
      <c r="E27" s="182"/>
      <c r="F27" s="182"/>
      <c r="G27" s="182"/>
      <c r="H27" s="283"/>
      <c r="J27" s="203" t="s">
        <v>156</v>
      </c>
      <c r="K27" s="196"/>
      <c r="L27" s="200"/>
      <c r="M27" s="200"/>
      <c r="N27" s="204">
        <v>1932464.3</v>
      </c>
      <c r="P27" s="238"/>
    </row>
    <row r="28" spans="1:29" ht="13.5" thickBot="1" x14ac:dyDescent="0.25">
      <c r="A28" s="181"/>
      <c r="B28" s="182"/>
      <c r="C28" s="68" t="s">
        <v>157</v>
      </c>
      <c r="D28" s="182"/>
      <c r="E28" s="182"/>
      <c r="F28" s="182"/>
      <c r="G28" s="182"/>
      <c r="H28" s="285">
        <f>SUM(H12:H27)</f>
        <v>5640083.0599999996</v>
      </c>
      <c r="J28" s="203" t="s">
        <v>158</v>
      </c>
      <c r="K28" s="196"/>
      <c r="L28" s="200"/>
      <c r="M28" s="200"/>
      <c r="N28" s="204" t="s">
        <v>159</v>
      </c>
      <c r="P28" s="238"/>
    </row>
    <row r="29" spans="1:29" ht="15" thickTop="1" x14ac:dyDescent="0.2">
      <c r="A29" s="181"/>
      <c r="B29" s="182"/>
      <c r="C29" s="68"/>
      <c r="D29" s="182"/>
      <c r="E29" s="182"/>
      <c r="F29" s="182"/>
      <c r="G29" s="182"/>
      <c r="H29" s="191"/>
      <c r="J29" s="203" t="s">
        <v>160</v>
      </c>
      <c r="K29" s="196"/>
      <c r="L29" s="200"/>
      <c r="M29" s="200"/>
      <c r="N29" s="208">
        <v>47275293.93</v>
      </c>
      <c r="P29" s="238"/>
    </row>
    <row r="30" spans="1:29" x14ac:dyDescent="0.2">
      <c r="A30" s="39"/>
      <c r="B30" s="176"/>
      <c r="C30" s="209"/>
      <c r="D30" s="176"/>
      <c r="E30" s="176"/>
      <c r="F30" s="176"/>
      <c r="G30" s="176"/>
      <c r="H30" s="177"/>
      <c r="J30" s="210" t="s">
        <v>161</v>
      </c>
      <c r="K30" s="196"/>
      <c r="L30" s="200"/>
      <c r="M30" s="200"/>
      <c r="N30" s="206">
        <f>N29/N23</f>
        <v>0.8198239546633509</v>
      </c>
      <c r="P30" s="238"/>
    </row>
    <row r="31" spans="1:29" ht="13.5" thickBot="1" x14ac:dyDescent="0.25">
      <c r="A31" s="39"/>
      <c r="B31" s="176"/>
      <c r="C31" s="176"/>
      <c r="D31" s="176"/>
      <c r="E31" s="176"/>
      <c r="F31" s="176"/>
      <c r="G31" s="176"/>
      <c r="H31" s="177"/>
      <c r="J31" s="210" t="s">
        <v>162</v>
      </c>
      <c r="K31" s="211"/>
      <c r="L31" s="211"/>
      <c r="M31" s="211"/>
      <c r="N31" s="250">
        <f>(N23-N29)/411104933.62</f>
        <v>2.5273069720938363E-2</v>
      </c>
    </row>
    <row r="32" spans="1:29" ht="13.5" thickBot="1" x14ac:dyDescent="0.25">
      <c r="A32" s="212"/>
      <c r="B32" s="213"/>
      <c r="C32" s="213"/>
      <c r="D32" s="213"/>
      <c r="E32" s="213"/>
      <c r="F32" s="213"/>
      <c r="G32" s="213"/>
      <c r="H32" s="214"/>
      <c r="J32" s="215" t="s">
        <v>163</v>
      </c>
      <c r="K32" s="216"/>
      <c r="L32" s="216"/>
      <c r="M32" s="216"/>
      <c r="N32" s="206">
        <v>0</v>
      </c>
    </row>
    <row r="33" spans="1:14" x14ac:dyDescent="0.2">
      <c r="J33" s="217" t="s">
        <v>164</v>
      </c>
      <c r="K33" s="218"/>
      <c r="L33" s="218"/>
      <c r="M33" s="218"/>
      <c r="N33" s="206">
        <v>0</v>
      </c>
    </row>
    <row r="34" spans="1:14" x14ac:dyDescent="0.2">
      <c r="J34" s="219" t="s">
        <v>165</v>
      </c>
      <c r="K34" s="220"/>
      <c r="L34" s="221"/>
      <c r="M34" s="221"/>
      <c r="N34" s="222"/>
    </row>
    <row r="35" spans="1:14" x14ac:dyDescent="0.2">
      <c r="J35" s="368" t="s">
        <v>166</v>
      </c>
      <c r="K35" s="369"/>
      <c r="L35" s="369"/>
      <c r="M35" s="369"/>
      <c r="N35" s="370"/>
    </row>
    <row r="36" spans="1:14" ht="13.5" thickBot="1" x14ac:dyDescent="0.25">
      <c r="J36" s="371"/>
      <c r="K36" s="372"/>
      <c r="L36" s="372"/>
      <c r="M36" s="372"/>
      <c r="N36" s="373"/>
    </row>
    <row r="37" spans="1:14" ht="13.5" thickBot="1" x14ac:dyDescent="0.25"/>
    <row r="38" spans="1:14" ht="15.75" thickBot="1" x14ac:dyDescent="0.3">
      <c r="A38" s="179" t="s">
        <v>167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223"/>
    </row>
    <row r="39" spans="1:14" ht="15.75" thickBot="1" x14ac:dyDescent="0.3">
      <c r="A39" s="183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</row>
    <row r="40" spans="1:14" ht="6" customHeight="1" x14ac:dyDescent="0.2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</row>
    <row r="41" spans="1:14" x14ac:dyDescent="0.2">
      <c r="A41" s="188" t="s">
        <v>168</v>
      </c>
      <c r="B41" s="182"/>
      <c r="C41" s="182"/>
      <c r="D41" s="182"/>
      <c r="E41" s="182"/>
      <c r="F41" s="182"/>
      <c r="G41" s="182"/>
      <c r="H41" s="182"/>
      <c r="I41" s="182"/>
      <c r="J41" s="182"/>
      <c r="L41" s="224" t="s">
        <v>169</v>
      </c>
      <c r="M41" s="225"/>
      <c r="N41" s="226" t="s">
        <v>170</v>
      </c>
    </row>
    <row r="42" spans="1:14" ht="6.75" customHeight="1" x14ac:dyDescent="0.2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91"/>
    </row>
    <row r="43" spans="1:14" x14ac:dyDescent="0.2">
      <c r="A43" s="181"/>
      <c r="B43" s="68" t="s">
        <v>157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283">
        <f>H28</f>
        <v>5640083.0599999996</v>
      </c>
    </row>
    <row r="44" spans="1:14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280"/>
      <c r="M44" s="182"/>
      <c r="N44" s="191"/>
    </row>
    <row r="45" spans="1:14" x14ac:dyDescent="0.2">
      <c r="A45" s="181"/>
      <c r="B45" s="68" t="s">
        <v>171</v>
      </c>
      <c r="C45" s="182"/>
      <c r="D45" s="182"/>
      <c r="E45" s="182"/>
      <c r="F45" s="182"/>
      <c r="G45" s="182"/>
      <c r="H45" s="182"/>
      <c r="I45" s="182"/>
      <c r="J45" s="182"/>
      <c r="K45" s="182"/>
      <c r="L45" s="280">
        <v>530000</v>
      </c>
      <c r="M45" s="182"/>
      <c r="N45" s="283">
        <f>N43-L45</f>
        <v>5110083.0599999996</v>
      </c>
    </row>
    <row r="46" spans="1:14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280"/>
      <c r="M46" s="182"/>
      <c r="N46" s="191"/>
    </row>
    <row r="47" spans="1:14" x14ac:dyDescent="0.2">
      <c r="A47" s="181"/>
      <c r="B47" s="68" t="s">
        <v>172</v>
      </c>
      <c r="C47" s="182"/>
      <c r="D47" s="182"/>
      <c r="E47" s="182"/>
      <c r="F47" s="182"/>
      <c r="G47" s="182"/>
      <c r="H47" s="182"/>
      <c r="I47" s="182"/>
      <c r="J47" s="182"/>
      <c r="K47" s="182"/>
      <c r="L47" s="280">
        <f>110377.28+51432.97</f>
        <v>161810.25</v>
      </c>
      <c r="M47" s="182"/>
      <c r="N47" s="283">
        <f>N45-L47</f>
        <v>4948272.8099999996</v>
      </c>
    </row>
    <row r="48" spans="1:14" x14ac:dyDescent="0.2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280"/>
      <c r="M48" s="182"/>
      <c r="N48" s="191"/>
    </row>
    <row r="49" spans="1:14" x14ac:dyDescent="0.2">
      <c r="A49" s="181"/>
      <c r="B49" s="68" t="s">
        <v>173</v>
      </c>
      <c r="C49" s="182"/>
      <c r="D49" s="182"/>
      <c r="E49" s="182"/>
      <c r="F49" s="182"/>
      <c r="G49" s="182"/>
      <c r="H49" s="182"/>
      <c r="I49" s="182"/>
      <c r="J49" s="182"/>
      <c r="K49" s="182"/>
      <c r="L49" s="280">
        <v>307615.64</v>
      </c>
      <c r="M49" s="182"/>
      <c r="N49" s="283">
        <f>N47-L49</f>
        <v>4640657.17</v>
      </c>
    </row>
    <row r="50" spans="1:14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280"/>
      <c r="M50" s="182"/>
      <c r="N50" s="191"/>
    </row>
    <row r="51" spans="1:14" x14ac:dyDescent="0.2">
      <c r="A51" s="181"/>
      <c r="B51" s="68" t="s">
        <v>222</v>
      </c>
      <c r="C51" s="182"/>
      <c r="D51" s="182"/>
      <c r="E51" s="182"/>
      <c r="F51" s="182"/>
      <c r="G51" s="182"/>
      <c r="H51" s="182"/>
      <c r="I51" s="182"/>
      <c r="J51" s="182"/>
      <c r="K51" s="182"/>
      <c r="L51" s="280"/>
      <c r="M51" s="182"/>
      <c r="N51" s="191"/>
    </row>
    <row r="52" spans="1:14" x14ac:dyDescent="0.2">
      <c r="A52" s="181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280"/>
      <c r="M52" s="182"/>
      <c r="N52" s="191"/>
    </row>
    <row r="53" spans="1:14" x14ac:dyDescent="0.2">
      <c r="A53" s="181"/>
      <c r="B53" s="68" t="s">
        <v>174</v>
      </c>
      <c r="C53" s="182"/>
      <c r="D53" s="182"/>
      <c r="E53" s="182"/>
      <c r="F53" s="182"/>
      <c r="G53" s="182"/>
      <c r="H53" s="182"/>
      <c r="I53" s="182"/>
      <c r="J53" s="182"/>
      <c r="K53" s="182"/>
      <c r="L53" s="280">
        <v>4640657.17</v>
      </c>
      <c r="M53" s="182"/>
      <c r="N53" s="283">
        <f>N49-L53</f>
        <v>0</v>
      </c>
    </row>
    <row r="54" spans="1:14" x14ac:dyDescent="0.2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280"/>
      <c r="M54" s="182"/>
      <c r="N54" s="191"/>
    </row>
    <row r="55" spans="1:14" x14ac:dyDescent="0.2">
      <c r="A55" s="181"/>
      <c r="B55" s="68" t="s">
        <v>175</v>
      </c>
      <c r="C55" s="182"/>
      <c r="D55" s="182"/>
      <c r="E55" s="182"/>
      <c r="F55" s="182"/>
      <c r="G55" s="182"/>
      <c r="H55" s="182"/>
      <c r="I55" s="182"/>
      <c r="J55" s="182"/>
      <c r="K55" s="182"/>
      <c r="L55" s="280"/>
      <c r="M55" s="182"/>
      <c r="N55" s="191"/>
    </row>
    <row r="56" spans="1:14" x14ac:dyDescent="0.2">
      <c r="A56" s="181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280"/>
      <c r="M56" s="182"/>
      <c r="N56" s="191"/>
    </row>
    <row r="57" spans="1:14" x14ac:dyDescent="0.2">
      <c r="A57" s="181"/>
      <c r="B57" s="68" t="s">
        <v>176</v>
      </c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91"/>
    </row>
    <row r="58" spans="1:14" x14ac:dyDescent="0.2">
      <c r="A58" s="181"/>
      <c r="B58" s="68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91"/>
    </row>
    <row r="59" spans="1:14" s="175" customFormat="1" ht="11.25" customHeight="1" x14ac:dyDescent="0.2">
      <c r="A59" s="39"/>
      <c r="B59" s="176"/>
      <c r="C59" s="209"/>
      <c r="D59" s="176"/>
      <c r="E59" s="176"/>
      <c r="F59" s="176"/>
      <c r="G59" s="176"/>
      <c r="H59" s="176"/>
      <c r="I59" s="176"/>
      <c r="J59" s="176"/>
      <c r="N59" s="191"/>
    </row>
    <row r="60" spans="1:14" s="175" customFormat="1" ht="11.25" customHeight="1" x14ac:dyDescent="0.2">
      <c r="A60" s="39"/>
      <c r="B60" s="176"/>
      <c r="C60" s="176"/>
      <c r="D60" s="176"/>
      <c r="E60" s="176"/>
      <c r="F60" s="176"/>
      <c r="G60" s="176"/>
      <c r="H60" s="176"/>
      <c r="I60" s="176"/>
      <c r="J60" s="176"/>
      <c r="N60" s="191"/>
    </row>
    <row r="61" spans="1:14" ht="6" customHeight="1" thickBot="1" x14ac:dyDescent="0.25">
      <c r="A61" s="192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5"/>
    </row>
    <row r="62" spans="1:14" ht="13.5" thickBot="1" x14ac:dyDescent="0.25"/>
    <row r="63" spans="1:14" x14ac:dyDescent="0.2">
      <c r="A63" s="187" t="s">
        <v>177</v>
      </c>
      <c r="B63" s="185"/>
      <c r="C63" s="185"/>
      <c r="D63" s="185"/>
      <c r="E63" s="185"/>
      <c r="F63" s="185"/>
      <c r="G63" s="249" t="s">
        <v>207</v>
      </c>
      <c r="H63" s="227"/>
    </row>
    <row r="64" spans="1:14" x14ac:dyDescent="0.2">
      <c r="A64" s="181"/>
      <c r="B64" s="182"/>
      <c r="C64" s="182"/>
      <c r="D64" s="182"/>
      <c r="E64" s="182"/>
      <c r="F64" s="182"/>
      <c r="G64" s="228"/>
      <c r="H64" s="191"/>
    </row>
    <row r="65" spans="1:8" x14ac:dyDescent="0.2">
      <c r="A65" s="181"/>
      <c r="B65" s="253" t="s">
        <v>208</v>
      </c>
      <c r="C65" s="182"/>
      <c r="D65" s="182"/>
      <c r="E65" s="182"/>
      <c r="F65" s="182"/>
      <c r="G65" s="287">
        <v>307615.64</v>
      </c>
      <c r="H65" s="191"/>
    </row>
    <row r="66" spans="1:8" x14ac:dyDescent="0.2">
      <c r="A66" s="181"/>
      <c r="B66" s="182" t="s">
        <v>209</v>
      </c>
      <c r="C66" s="182"/>
      <c r="D66" s="182"/>
      <c r="E66" s="182"/>
      <c r="F66" s="182"/>
      <c r="G66" s="288">
        <f>G65</f>
        <v>307615.64</v>
      </c>
      <c r="H66" s="191"/>
    </row>
    <row r="67" spans="1:8" x14ac:dyDescent="0.2">
      <c r="A67" s="181"/>
      <c r="B67" s="182"/>
      <c r="C67" s="182" t="s">
        <v>178</v>
      </c>
      <c r="D67" s="182"/>
      <c r="E67" s="182"/>
      <c r="F67" s="182"/>
      <c r="G67" s="287">
        <f>G65-G66</f>
        <v>0</v>
      </c>
      <c r="H67" s="191"/>
    </row>
    <row r="68" spans="1:8" x14ac:dyDescent="0.2">
      <c r="A68" s="181"/>
      <c r="B68" s="182"/>
      <c r="C68" s="182"/>
      <c r="D68" s="182"/>
      <c r="E68" s="182"/>
      <c r="F68" s="182"/>
      <c r="G68" s="287"/>
      <c r="H68" s="191"/>
    </row>
    <row r="69" spans="1:8" x14ac:dyDescent="0.2">
      <c r="A69" s="181"/>
      <c r="B69" s="182" t="s">
        <v>179</v>
      </c>
      <c r="C69" s="182"/>
      <c r="D69" s="182"/>
      <c r="E69" s="182"/>
      <c r="F69" s="182"/>
      <c r="G69" s="287"/>
      <c r="H69" s="191"/>
    </row>
    <row r="70" spans="1:8" x14ac:dyDescent="0.2">
      <c r="A70" s="181"/>
      <c r="B70" s="182" t="s">
        <v>180</v>
      </c>
      <c r="C70" s="182"/>
      <c r="D70" s="182"/>
      <c r="E70" s="182"/>
      <c r="F70" s="182"/>
      <c r="G70" s="287"/>
      <c r="H70" s="191"/>
    </row>
    <row r="71" spans="1:8" x14ac:dyDescent="0.2">
      <c r="A71" s="181"/>
      <c r="B71" s="182"/>
      <c r="C71" s="182" t="s">
        <v>181</v>
      </c>
      <c r="D71" s="182"/>
      <c r="E71" s="182"/>
      <c r="F71" s="182"/>
      <c r="G71" s="287"/>
      <c r="H71" s="191"/>
    </row>
    <row r="72" spans="1:8" x14ac:dyDescent="0.2">
      <c r="A72" s="181"/>
      <c r="B72" s="182"/>
      <c r="C72" s="182"/>
      <c r="D72" s="182"/>
      <c r="E72" s="182"/>
      <c r="F72" s="182"/>
      <c r="G72" s="287"/>
      <c r="H72" s="191"/>
    </row>
    <row r="73" spans="1:8" x14ac:dyDescent="0.2">
      <c r="A73" s="181"/>
      <c r="B73" s="182" t="s">
        <v>210</v>
      </c>
      <c r="C73" s="182"/>
      <c r="D73" s="182"/>
      <c r="E73" s="182"/>
      <c r="F73" s="182"/>
      <c r="G73" s="287">
        <f>4640657.17</f>
        <v>4640657.17</v>
      </c>
      <c r="H73" s="191"/>
    </row>
    <row r="74" spans="1:8" x14ac:dyDescent="0.2">
      <c r="A74" s="181"/>
      <c r="B74" s="182" t="s">
        <v>211</v>
      </c>
      <c r="C74" s="182"/>
      <c r="D74" s="182"/>
      <c r="E74" s="182"/>
      <c r="F74" s="182"/>
      <c r="G74" s="288">
        <f>G73</f>
        <v>4640657.17</v>
      </c>
      <c r="H74" s="191"/>
    </row>
    <row r="75" spans="1:8" x14ac:dyDescent="0.2">
      <c r="A75" s="181"/>
      <c r="B75" s="182"/>
      <c r="C75" s="182" t="s">
        <v>182</v>
      </c>
      <c r="D75" s="182"/>
      <c r="E75" s="182"/>
      <c r="F75" s="182"/>
      <c r="G75" s="287">
        <f>G73-G74</f>
        <v>0</v>
      </c>
      <c r="H75" s="191"/>
    </row>
    <row r="76" spans="1:8" x14ac:dyDescent="0.2">
      <c r="A76" s="181"/>
      <c r="B76" s="182"/>
      <c r="C76" s="182"/>
      <c r="D76" s="182"/>
      <c r="E76" s="182"/>
      <c r="F76" s="182"/>
      <c r="G76" s="287"/>
      <c r="H76" s="191"/>
    </row>
    <row r="77" spans="1:8" x14ac:dyDescent="0.2">
      <c r="A77" s="181"/>
      <c r="B77" s="182"/>
      <c r="C77" s="68" t="s">
        <v>183</v>
      </c>
      <c r="D77" s="182"/>
      <c r="E77" s="182"/>
      <c r="F77" s="182"/>
      <c r="G77" s="287">
        <f>G66+G74</f>
        <v>4948272.8099999996</v>
      </c>
      <c r="H77" s="191"/>
    </row>
    <row r="78" spans="1:8" x14ac:dyDescent="0.2">
      <c r="A78" s="181"/>
      <c r="B78" s="182"/>
      <c r="C78" s="182"/>
      <c r="D78" s="182"/>
      <c r="E78" s="182"/>
      <c r="F78" s="182"/>
      <c r="G78" s="228"/>
      <c r="H78" s="191"/>
    </row>
    <row r="79" spans="1:8" ht="13.5" thickBot="1" x14ac:dyDescent="0.25">
      <c r="A79" s="192"/>
      <c r="B79" s="194"/>
      <c r="C79" s="194"/>
      <c r="D79" s="194"/>
      <c r="E79" s="194"/>
      <c r="F79" s="194"/>
      <c r="G79" s="229"/>
      <c r="H79" s="195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7" tint="-0.249977111117893"/>
  </sheetPr>
  <dimension ref="A1:D47"/>
  <sheetViews>
    <sheetView showGridLines="0" workbookViewId="0"/>
  </sheetViews>
  <sheetFormatPr defaultRowHeight="12.75" x14ac:dyDescent="0.2"/>
  <cols>
    <col min="1" max="1" width="67.42578125" customWidth="1"/>
    <col min="2" max="2" width="18.7109375" customWidth="1"/>
    <col min="4" max="4" width="14" bestFit="1" customWidth="1"/>
  </cols>
  <sheetData>
    <row r="1" spans="1:3" x14ac:dyDescent="0.2">
      <c r="A1" s="298" t="s">
        <v>212</v>
      </c>
      <c r="B1" s="230"/>
    </row>
    <row r="2" spans="1:3" x14ac:dyDescent="0.2">
      <c r="A2" s="296" t="s">
        <v>184</v>
      </c>
      <c r="B2" s="230"/>
    </row>
    <row r="3" spans="1:3" x14ac:dyDescent="0.2">
      <c r="A3" s="297">
        <v>41425</v>
      </c>
      <c r="B3" s="230"/>
    </row>
    <row r="4" spans="1:3" x14ac:dyDescent="0.2">
      <c r="A4" s="299" t="s">
        <v>213</v>
      </c>
      <c r="B4" s="230"/>
    </row>
    <row r="7" spans="1:3" x14ac:dyDescent="0.2">
      <c r="A7" s="231" t="s">
        <v>185</v>
      </c>
    </row>
    <row r="9" spans="1:3" x14ac:dyDescent="0.2">
      <c r="A9" s="232" t="s">
        <v>186</v>
      </c>
      <c r="B9" s="305">
        <v>7545586.8099999996</v>
      </c>
    </row>
    <row r="10" spans="1:3" x14ac:dyDescent="0.2">
      <c r="A10" s="232"/>
      <c r="B10" s="306"/>
    </row>
    <row r="11" spans="1:3" x14ac:dyDescent="0.2">
      <c r="A11" s="302" t="s">
        <v>187</v>
      </c>
      <c r="B11" s="308"/>
      <c r="C11" s="300"/>
    </row>
    <row r="12" spans="1:3" x14ac:dyDescent="0.2">
      <c r="A12" s="302" t="s">
        <v>214</v>
      </c>
      <c r="B12" s="309">
        <v>308597846.05000001</v>
      </c>
      <c r="C12" s="300"/>
    </row>
    <row r="13" spans="1:3" x14ac:dyDescent="0.2">
      <c r="A13" s="302" t="s">
        <v>215</v>
      </c>
      <c r="B13" s="310">
        <v>-19084378.190000001</v>
      </c>
      <c r="C13" s="300"/>
    </row>
    <row r="14" spans="1:3" x14ac:dyDescent="0.2">
      <c r="A14" s="302" t="s">
        <v>216</v>
      </c>
      <c r="B14" s="309">
        <v>289513467.86000001</v>
      </c>
      <c r="C14" s="300"/>
    </row>
    <row r="15" spans="1:3" x14ac:dyDescent="0.2">
      <c r="A15" s="302"/>
      <c r="B15" s="309"/>
      <c r="C15" s="300"/>
    </row>
    <row r="16" spans="1:3" x14ac:dyDescent="0.2">
      <c r="A16" s="302" t="s">
        <v>217</v>
      </c>
      <c r="B16" s="309">
        <v>5687721.8000000007</v>
      </c>
      <c r="C16" s="300"/>
    </row>
    <row r="17" spans="1:4" x14ac:dyDescent="0.2">
      <c r="A17" s="302" t="s">
        <v>188</v>
      </c>
      <c r="B17" s="309">
        <v>485245.88000000006</v>
      </c>
      <c r="C17" s="300"/>
    </row>
    <row r="18" spans="1:4" x14ac:dyDescent="0.2">
      <c r="A18" s="302" t="s">
        <v>189</v>
      </c>
      <c r="B18" s="310">
        <v>1978965.3599999999</v>
      </c>
      <c r="C18" s="300"/>
      <c r="D18" s="234"/>
    </row>
    <row r="19" spans="1:4" x14ac:dyDescent="0.2">
      <c r="A19" s="302"/>
      <c r="B19" s="314"/>
      <c r="C19" s="300"/>
      <c r="D19" s="234"/>
    </row>
    <row r="20" spans="1:4" ht="13.5" thickBot="1" x14ac:dyDescent="0.25">
      <c r="A20" s="302" t="s">
        <v>73</v>
      </c>
      <c r="B20" s="312">
        <v>305210987.71000004</v>
      </c>
      <c r="C20" s="300"/>
      <c r="D20" s="234"/>
    </row>
    <row r="21" spans="1:4" ht="13.5" thickTop="1" x14ac:dyDescent="0.2">
      <c r="A21" s="302"/>
      <c r="B21" s="313"/>
      <c r="C21" s="300"/>
      <c r="D21" s="235"/>
    </row>
    <row r="22" spans="1:4" x14ac:dyDescent="0.2">
      <c r="A22" s="300"/>
      <c r="B22" s="308"/>
      <c r="C22" s="300"/>
    </row>
    <row r="23" spans="1:4" x14ac:dyDescent="0.2">
      <c r="A23" s="301" t="s">
        <v>190</v>
      </c>
      <c r="B23" s="308"/>
      <c r="C23" s="300"/>
    </row>
    <row r="24" spans="1:4" x14ac:dyDescent="0.2">
      <c r="A24" s="300"/>
      <c r="B24" s="308"/>
      <c r="C24" s="300"/>
    </row>
    <row r="25" spans="1:4" x14ac:dyDescent="0.2">
      <c r="A25" s="302" t="s">
        <v>191</v>
      </c>
      <c r="B25" s="307">
        <v>294424485.94999999</v>
      </c>
      <c r="C25" s="300"/>
    </row>
    <row r="26" spans="1:4" x14ac:dyDescent="0.2">
      <c r="A26" s="302" t="s">
        <v>192</v>
      </c>
      <c r="B26" s="309">
        <v>307615.64</v>
      </c>
      <c r="C26" s="300"/>
    </row>
    <row r="27" spans="1:4" x14ac:dyDescent="0.2">
      <c r="A27" s="302" t="s">
        <v>193</v>
      </c>
      <c r="B27" s="309">
        <v>1298136.98</v>
      </c>
      <c r="C27" s="300"/>
    </row>
    <row r="28" spans="1:4" x14ac:dyDescent="0.2">
      <c r="A28" s="300"/>
      <c r="B28" s="311"/>
      <c r="C28" s="300"/>
    </row>
    <row r="29" spans="1:4" ht="13.5" thickBot="1" x14ac:dyDescent="0.25">
      <c r="A29" s="302" t="s">
        <v>194</v>
      </c>
      <c r="B29" s="316">
        <v>296030238.56999999</v>
      </c>
      <c r="C29" s="300"/>
    </row>
    <row r="30" spans="1:4" ht="13.5" thickTop="1" x14ac:dyDescent="0.2">
      <c r="A30" s="300"/>
      <c r="B30" s="315"/>
      <c r="C30" s="300"/>
    </row>
    <row r="31" spans="1:4" x14ac:dyDescent="0.2">
      <c r="A31" s="301" t="s">
        <v>195</v>
      </c>
      <c r="B31" s="310">
        <v>9180749.1400000453</v>
      </c>
      <c r="C31" s="300"/>
    </row>
    <row r="32" spans="1:4" x14ac:dyDescent="0.2">
      <c r="A32" s="300"/>
      <c r="B32" s="308"/>
      <c r="C32" s="300"/>
    </row>
    <row r="33" spans="1:3" ht="13.5" thickBot="1" x14ac:dyDescent="0.25">
      <c r="A33" s="301" t="s">
        <v>196</v>
      </c>
      <c r="B33" s="312">
        <v>305210987.71000004</v>
      </c>
      <c r="C33" s="300"/>
    </row>
    <row r="34" spans="1:3" ht="13.5" thickTop="1" x14ac:dyDescent="0.2">
      <c r="A34" s="300"/>
      <c r="B34" s="303"/>
      <c r="C34" s="300"/>
    </row>
    <row r="35" spans="1:3" x14ac:dyDescent="0.2">
      <c r="A35" s="300"/>
      <c r="B35" s="303"/>
      <c r="C35" s="300"/>
    </row>
    <row r="36" spans="1:3" x14ac:dyDescent="0.2">
      <c r="A36" s="300"/>
      <c r="B36" s="303"/>
      <c r="C36" s="300"/>
    </row>
    <row r="37" spans="1:3" x14ac:dyDescent="0.2">
      <c r="A37" s="300" t="s">
        <v>218</v>
      </c>
      <c r="B37" s="303"/>
      <c r="C37" s="300"/>
    </row>
    <row r="38" spans="1:3" x14ac:dyDescent="0.2">
      <c r="A38" s="300" t="s">
        <v>219</v>
      </c>
      <c r="B38" s="303"/>
      <c r="C38" s="300"/>
    </row>
    <row r="39" spans="1:3" x14ac:dyDescent="0.2">
      <c r="A39" s="300"/>
      <c r="B39" s="303"/>
      <c r="C39" s="300"/>
    </row>
    <row r="40" spans="1:3" x14ac:dyDescent="0.2">
      <c r="B40" s="233"/>
    </row>
    <row r="41" spans="1:3" x14ac:dyDescent="0.2">
      <c r="B41" s="233"/>
    </row>
    <row r="42" spans="1:3" x14ac:dyDescent="0.2">
      <c r="B42" s="233"/>
    </row>
    <row r="43" spans="1:3" x14ac:dyDescent="0.2">
      <c r="B43" s="233"/>
    </row>
    <row r="44" spans="1:3" x14ac:dyDescent="0.2">
      <c r="B44" s="233"/>
    </row>
    <row r="45" spans="1:3" x14ac:dyDescent="0.2">
      <c r="B45" s="233"/>
    </row>
    <row r="46" spans="1:3" x14ac:dyDescent="0.2">
      <c r="B46" s="233"/>
    </row>
    <row r="47" spans="1:3" x14ac:dyDescent="0.2">
      <c r="B47" s="233"/>
    </row>
  </sheetData>
  <pageMargins left="0.75" right="0.75" top="0.77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ESA_FFELP(2)</vt:lpstr>
      <vt:lpstr>ESA_Collection and Waterfal(2)</vt:lpstr>
      <vt:lpstr>ESA_Balance Sheet(2)</vt:lpstr>
      <vt:lpstr>'ESA_Collection and Waterfal(2)'!Print_Area</vt:lpstr>
      <vt:lpstr>'ESA_FFELP(2)'!Print_Area</vt:lpstr>
    </vt:vector>
  </TitlesOfParts>
  <Company>Edfinancial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Brenda Casseb</cp:lastModifiedBy>
  <cp:lastPrinted>2013-06-19T18:37:08Z</cp:lastPrinted>
  <dcterms:created xsi:type="dcterms:W3CDTF">2013-06-13T13:38:02Z</dcterms:created>
  <dcterms:modified xsi:type="dcterms:W3CDTF">2013-06-25T15:36:38Z</dcterms:modified>
</cp:coreProperties>
</file>