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19\"/>
    </mc:Choice>
  </mc:AlternateContent>
  <bookViews>
    <workbookView xWindow="0" yWindow="0" windowWidth="24000" windowHeight="9600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E6" i="2"/>
  <c r="A3" i="2"/>
  <c r="A99" i="1"/>
  <c r="A98" i="1"/>
  <c r="A97" i="1"/>
  <c r="A96" i="1"/>
  <c r="A95" i="1"/>
  <c r="A94" i="1"/>
  <c r="A93" i="1"/>
  <c r="A84" i="1"/>
  <c r="G50" i="1"/>
  <c r="H46" i="1"/>
  <c r="G46" i="1"/>
  <c r="H21" i="1"/>
  <c r="I21" i="1"/>
  <c r="E17" i="1"/>
  <c r="A3" i="3"/>
  <c r="E5" i="2"/>
  <c r="J21" i="1" l="1"/>
  <c r="B29" i="3"/>
  <c r="G28" i="1"/>
  <c r="G29" i="1"/>
  <c r="G30" i="1"/>
  <c r="B21" i="3"/>
  <c r="G34" i="1"/>
  <c r="G35" i="1"/>
  <c r="G36" i="1"/>
  <c r="G37" i="1"/>
  <c r="G38" i="1"/>
  <c r="G39" i="1"/>
  <c r="G47" i="1"/>
  <c r="H53" i="1"/>
  <c r="G64" i="1"/>
  <c r="H66" i="1"/>
  <c r="H68" i="1" s="1"/>
  <c r="G53" i="1" l="1"/>
  <c r="G66" i="1"/>
  <c r="G68" i="1" s="1"/>
  <c r="B33" i="3"/>
  <c r="B35" i="3" s="1"/>
  <c r="B31" i="3"/>
  <c r="K17" i="1" l="1"/>
  <c r="K21" i="1" l="1"/>
  <c r="L17" i="1"/>
  <c r="L21" i="1" l="1"/>
  <c r="H72" i="1" s="1"/>
  <c r="M17" i="1" l="1"/>
  <c r="M21" i="1" s="1"/>
  <c r="G72" i="1"/>
  <c r="G74" i="1" s="1"/>
  <c r="H74" i="1"/>
  <c r="H78" i="1"/>
</calcChain>
</file>

<file path=xl/sharedStrings.xml><?xml version="1.0" encoding="utf-8"?>
<sst xmlns="http://schemas.openxmlformats.org/spreadsheetml/2006/main" count="322" uniqueCount="232">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</sst>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0_);_(* \(#,##0.00\);_(* &quot;-&quot;_);_(@_)"/>
    <numFmt numFmtId="166" formatCode="_(* #,##0.0000_);_(* \(#,##0.0000\);_(* &quot;-&quot;??_);_(@_)"/>
    <numFmt numFmtId="167" formatCode="_(* #,##0.0000_);_(* \(#,##0.0000\);_(* &quot;-&quot;????_);_(@_)"/>
    <numFmt numFmtId="168" formatCode="0.000000%"/>
    <numFmt numFmtId="169" formatCode="[$-409]mmmm\ d\,\ 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87">
    <xf numFmtId="0" fontId="0" fillId="0" borderId="0" xfId="0"/>
    <xf numFmtId="0" fontId="2" fillId="0" borderId="0" xfId="1" applyFont="1" applyFill="1"/>
    <xf numFmtId="0" fontId="2" fillId="0" borderId="2" xfId="1" applyFont="1" applyFill="1" applyBorder="1" applyAlignment="1"/>
    <xf numFmtId="0" fontId="2" fillId="0" borderId="3" xfId="1" applyFont="1" applyFill="1" applyBorder="1" applyAlignment="1"/>
    <xf numFmtId="0" fontId="4" fillId="0" borderId="0" xfId="1" applyFont="1" applyFill="1" applyBorder="1" applyAlignment="1"/>
    <xf numFmtId="0" fontId="4" fillId="0" borderId="5" xfId="1" applyFont="1" applyFill="1" applyBorder="1" applyAlignment="1"/>
    <xf numFmtId="0" fontId="2" fillId="0" borderId="0" xfId="1" applyFont="1" applyFill="1" applyBorder="1" applyAlignment="1"/>
    <xf numFmtId="0" fontId="2" fillId="0" borderId="5" xfId="1" applyFont="1" applyFill="1" applyBorder="1" applyAlignment="1"/>
    <xf numFmtId="14" fontId="2" fillId="0" borderId="0" xfId="1" applyNumberFormat="1" applyFont="1" applyFill="1" applyBorder="1" applyAlignment="1"/>
    <xf numFmtId="14" fontId="2" fillId="0" borderId="5" xfId="1" applyNumberFormat="1" applyFont="1" applyFill="1" applyBorder="1" applyAlignment="1"/>
    <xf numFmtId="0" fontId="2" fillId="0" borderId="0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3" fillId="0" borderId="1" xfId="1" applyFont="1" applyFill="1" applyBorder="1"/>
    <xf numFmtId="0" fontId="4" fillId="0" borderId="2" xfId="1" applyFont="1" applyFill="1" applyBorder="1"/>
    <xf numFmtId="0" fontId="2" fillId="0" borderId="2" xfId="1" applyFont="1" applyFill="1" applyBorder="1"/>
    <xf numFmtId="0" fontId="2" fillId="0" borderId="3" xfId="1" applyFont="1" applyFill="1" applyBorder="1"/>
    <xf numFmtId="0" fontId="2" fillId="0" borderId="4" xfId="1" applyFont="1" applyFill="1" applyBorder="1"/>
    <xf numFmtId="0" fontId="2" fillId="0" borderId="5" xfId="1" applyFont="1" applyFill="1" applyBorder="1"/>
    <xf numFmtId="0" fontId="2" fillId="0" borderId="9" xfId="1" applyFont="1" applyFill="1" applyBorder="1"/>
    <xf numFmtId="10" fontId="4" fillId="0" borderId="10" xfId="1" applyNumberFormat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14" fontId="2" fillId="0" borderId="0" xfId="1" applyNumberFormat="1" applyFont="1" applyFill="1"/>
    <xf numFmtId="0" fontId="2" fillId="0" borderId="13" xfId="1" applyFont="1" applyFill="1" applyBorder="1"/>
    <xf numFmtId="0" fontId="2" fillId="0" borderId="13" xfId="1" applyFont="1" applyFill="1" applyBorder="1" applyAlignment="1">
      <alignment horizontal="center"/>
    </xf>
    <xf numFmtId="43" fontId="2" fillId="0" borderId="13" xfId="1" applyNumberFormat="1" applyFont="1" applyFill="1" applyBorder="1" applyAlignment="1">
      <alignment horizontal="center"/>
    </xf>
    <xf numFmtId="43" fontId="2" fillId="0" borderId="13" xfId="1" applyNumberFormat="1" applyFont="1" applyFill="1" applyBorder="1"/>
    <xf numFmtId="43" fontId="2" fillId="0" borderId="16" xfId="1" applyNumberFormat="1" applyFont="1" applyFill="1" applyBorder="1"/>
    <xf numFmtId="10" fontId="2" fillId="0" borderId="13" xfId="1" applyNumberFormat="1" applyFont="1" applyFill="1" applyBorder="1" applyAlignment="1">
      <alignment horizontal="center"/>
    </xf>
    <xf numFmtId="14" fontId="2" fillId="0" borderId="5" xfId="1" applyNumberFormat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8" xfId="1" applyFont="1" applyFill="1" applyBorder="1"/>
    <xf numFmtId="0" fontId="2" fillId="0" borderId="18" xfId="1" applyFont="1" applyFill="1" applyBorder="1" applyAlignment="1">
      <alignment horizontal="center"/>
    </xf>
    <xf numFmtId="10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 applyAlignment="1">
      <alignment horizontal="center"/>
    </xf>
    <xf numFmtId="43" fontId="2" fillId="0" borderId="18" xfId="1" applyNumberFormat="1" applyFont="1" applyFill="1" applyBorder="1"/>
    <xf numFmtId="43" fontId="2" fillId="0" borderId="19" xfId="1" applyNumberFormat="1" applyFont="1" applyFill="1" applyBorder="1"/>
    <xf numFmtId="10" fontId="8" fillId="0" borderId="18" xfId="1" applyNumberFormat="1" applyFont="1" applyFill="1" applyBorder="1" applyAlignment="1">
      <alignment horizontal="center"/>
    </xf>
    <xf numFmtId="10" fontId="2" fillId="0" borderId="20" xfId="1" applyNumberFormat="1" applyFont="1" applyFill="1" applyBorder="1" applyAlignment="1">
      <alignment horizontal="center"/>
    </xf>
    <xf numFmtId="0" fontId="4" fillId="0" borderId="21" xfId="1" applyFont="1" applyFill="1" applyBorder="1"/>
    <xf numFmtId="10" fontId="2" fillId="0" borderId="18" xfId="1" applyNumberFormat="1" applyFont="1" applyFill="1" applyBorder="1"/>
    <xf numFmtId="43" fontId="4" fillId="0" borderId="18" xfId="1" applyNumberFormat="1" applyFont="1" applyFill="1" applyBorder="1"/>
    <xf numFmtId="9" fontId="4" fillId="0" borderId="18" xfId="1" applyNumberFormat="1" applyFont="1" applyFill="1" applyBorder="1" applyAlignment="1">
      <alignment horizontal="center"/>
    </xf>
    <xf numFmtId="10" fontId="4" fillId="0" borderId="18" xfId="1" applyNumberFormat="1" applyFont="1" applyFill="1" applyBorder="1" applyAlignment="1">
      <alignment horizontal="center"/>
    </xf>
    <xf numFmtId="10" fontId="4" fillId="0" borderId="20" xfId="1" applyNumberFormat="1" applyFont="1" applyFill="1" applyBorder="1" applyAlignment="1">
      <alignment horizontal="center"/>
    </xf>
    <xf numFmtId="0" fontId="9" fillId="0" borderId="4" xfId="1" applyFont="1" applyFill="1" applyBorder="1"/>
    <xf numFmtId="0" fontId="9" fillId="0" borderId="14" xfId="1" applyFont="1" applyFill="1" applyBorder="1"/>
    <xf numFmtId="0" fontId="9" fillId="0" borderId="0" xfId="1" applyFont="1" applyFill="1" applyBorder="1"/>
    <xf numFmtId="0" fontId="9" fillId="0" borderId="15" xfId="1" applyFont="1" applyFill="1" applyBorder="1"/>
    <xf numFmtId="0" fontId="9" fillId="0" borderId="0" xfId="1" applyFont="1" applyFill="1"/>
    <xf numFmtId="0" fontId="9" fillId="0" borderId="6" xfId="1" applyFont="1" applyFill="1" applyBorder="1"/>
    <xf numFmtId="0" fontId="9" fillId="0" borderId="7" xfId="1" applyFont="1" applyFill="1" applyBorder="1"/>
    <xf numFmtId="0" fontId="2" fillId="0" borderId="7" xfId="1" applyFont="1" applyFill="1" applyBorder="1"/>
    <xf numFmtId="0" fontId="9" fillId="0" borderId="8" xfId="1" applyFont="1" applyFill="1" applyBorder="1"/>
    <xf numFmtId="0" fontId="4" fillId="0" borderId="9" xfId="1" applyFont="1" applyFill="1" applyBorder="1"/>
    <xf numFmtId="0" fontId="4" fillId="0" borderId="22" xfId="1" applyFont="1" applyFill="1" applyBorder="1"/>
    <xf numFmtId="0" fontId="4" fillId="0" borderId="22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4" fillId="0" borderId="0" xfId="1" applyFont="1" applyFill="1"/>
    <xf numFmtId="0" fontId="2" fillId="0" borderId="24" xfId="1" applyFont="1" applyFill="1" applyBorder="1"/>
    <xf numFmtId="0" fontId="2" fillId="0" borderId="14" xfId="1" applyFont="1" applyFill="1" applyBorder="1"/>
    <xf numFmtId="2" fontId="2" fillId="0" borderId="0" xfId="1" applyNumberFormat="1" applyFont="1" applyFill="1"/>
    <xf numFmtId="0" fontId="4" fillId="0" borderId="0" xfId="1" applyFont="1" applyFill="1" applyBorder="1"/>
    <xf numFmtId="0" fontId="2" fillId="0" borderId="21" xfId="1" applyFont="1" applyFill="1" applyBorder="1"/>
    <xf numFmtId="0" fontId="9" fillId="0" borderId="5" xfId="1" applyFont="1" applyFill="1" applyBorder="1"/>
    <xf numFmtId="10" fontId="2" fillId="0" borderId="0" xfId="1" applyNumberFormat="1" applyFont="1" applyFill="1" applyBorder="1"/>
    <xf numFmtId="0" fontId="4" fillId="0" borderId="31" xfId="1" applyFont="1" applyFill="1" applyBorder="1" applyAlignment="1">
      <alignment horizontal="center"/>
    </xf>
    <xf numFmtId="0" fontId="2" fillId="0" borderId="25" xfId="1" applyFont="1" applyFill="1" applyBorder="1"/>
    <xf numFmtId="43" fontId="2" fillId="0" borderId="0" xfId="1" applyNumberFormat="1" applyFont="1" applyFill="1" applyBorder="1"/>
    <xf numFmtId="43" fontId="2" fillId="0" borderId="0" xfId="1" applyNumberFormat="1" applyFont="1" applyFill="1"/>
    <xf numFmtId="0" fontId="2" fillId="0" borderId="16" xfId="1" applyFont="1" applyFill="1" applyBorder="1"/>
    <xf numFmtId="44" fontId="2" fillId="0" borderId="0" xfId="1" applyNumberFormat="1" applyFont="1" applyFill="1"/>
    <xf numFmtId="44" fontId="2" fillId="0" borderId="0" xfId="1" applyNumberFormat="1" applyFont="1" applyFill="1" applyBorder="1"/>
    <xf numFmtId="39" fontId="2" fillId="0" borderId="0" xfId="1" applyNumberFormat="1" applyFont="1" applyFill="1"/>
    <xf numFmtId="0" fontId="2" fillId="0" borderId="19" xfId="1" applyFont="1" applyFill="1" applyBorder="1"/>
    <xf numFmtId="39" fontId="2" fillId="0" borderId="19" xfId="1" applyNumberFormat="1" applyFont="1" applyFill="1" applyBorder="1"/>
    <xf numFmtId="39" fontId="2" fillId="0" borderId="20" xfId="1" applyNumberFormat="1" applyFont="1" applyFill="1" applyBorder="1" applyAlignment="1">
      <alignment horizontal="right"/>
    </xf>
    <xf numFmtId="39" fontId="9" fillId="0" borderId="0" xfId="1" applyNumberFormat="1" applyFont="1" applyFill="1" applyBorder="1"/>
    <xf numFmtId="39" fontId="9" fillId="0" borderId="5" xfId="1" applyNumberFormat="1" applyFont="1" applyFill="1" applyBorder="1"/>
    <xf numFmtId="0" fontId="2" fillId="0" borderId="6" xfId="1" applyFont="1" applyFill="1" applyBorder="1"/>
    <xf numFmtId="39" fontId="2" fillId="0" borderId="7" xfId="1" applyNumberFormat="1" applyFont="1" applyFill="1" applyBorder="1"/>
    <xf numFmtId="39" fontId="2" fillId="0" borderId="8" xfId="1" applyNumberFormat="1" applyFont="1" applyFill="1" applyBorder="1"/>
    <xf numFmtId="0" fontId="4" fillId="0" borderId="23" xfId="1" applyFont="1" applyFill="1" applyBorder="1"/>
    <xf numFmtId="0" fontId="4" fillId="0" borderId="14" xfId="1" applyFont="1" applyFill="1" applyBorder="1"/>
    <xf numFmtId="0" fontId="2" fillId="0" borderId="12" xfId="1" applyFont="1" applyFill="1" applyBorder="1"/>
    <xf numFmtId="0" fontId="2" fillId="0" borderId="15" xfId="1" applyFont="1" applyFill="1" applyBorder="1"/>
    <xf numFmtId="1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4" fontId="2" fillId="0" borderId="13" xfId="1" applyNumberFormat="1" applyFont="1" applyFill="1" applyBorder="1" applyAlignment="1">
      <alignment horizontal="center"/>
    </xf>
    <xf numFmtId="10" fontId="2" fillId="0" borderId="16" xfId="1" applyNumberFormat="1" applyFont="1" applyFill="1" applyBorder="1"/>
    <xf numFmtId="10" fontId="2" fillId="0" borderId="28" xfId="1" applyNumberFormat="1" applyFont="1" applyFill="1" applyBorder="1" applyAlignment="1">
      <alignment horizontal="center"/>
    </xf>
    <xf numFmtId="4" fontId="2" fillId="0" borderId="18" xfId="1" applyNumberFormat="1" applyFont="1" applyFill="1" applyBorder="1"/>
    <xf numFmtId="10" fontId="2" fillId="0" borderId="19" xfId="1" applyNumberFormat="1" applyFont="1" applyFill="1" applyBorder="1"/>
    <xf numFmtId="10" fontId="2" fillId="0" borderId="20" xfId="1" applyNumberFormat="1" applyFont="1" applyFill="1" applyBorder="1"/>
    <xf numFmtId="0" fontId="9" fillId="0" borderId="24" xfId="1" applyFont="1" applyFill="1" applyBorder="1"/>
    <xf numFmtId="0" fontId="3" fillId="0" borderId="0" xfId="1" applyFont="1" applyFill="1" applyBorder="1"/>
    <xf numFmtId="0" fontId="4" fillId="0" borderId="10" xfId="1" applyFont="1" applyFill="1" applyBorder="1" applyAlignment="1">
      <alignment horizontal="center"/>
    </xf>
    <xf numFmtId="0" fontId="4" fillId="0" borderId="30" xfId="1" applyFont="1" applyFill="1" applyBorder="1" applyAlignment="1">
      <alignment horizontal="centerContinuous"/>
    </xf>
    <xf numFmtId="0" fontId="4" fillId="0" borderId="23" xfId="1" applyFont="1" applyFill="1" applyBorder="1" applyAlignment="1">
      <alignment horizontal="centerContinuous"/>
    </xf>
    <xf numFmtId="0" fontId="4" fillId="0" borderId="11" xfId="1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23" xfId="1" applyNumberFormat="1" applyFont="1" applyFill="1" applyBorder="1" applyAlignment="1">
      <alignment horizontal="center"/>
    </xf>
    <xf numFmtId="0" fontId="12" fillId="0" borderId="4" xfId="1" applyFont="1" applyFill="1" applyBorder="1"/>
    <xf numFmtId="41" fontId="2" fillId="0" borderId="13" xfId="1" applyNumberFormat="1" applyFont="1" applyFill="1" applyBorder="1" applyAlignment="1">
      <alignment horizontal="right"/>
    </xf>
    <xf numFmtId="43" fontId="2" fillId="0" borderId="13" xfId="1" applyNumberFormat="1" applyFont="1" applyFill="1" applyBorder="1" applyAlignment="1">
      <alignment horizontal="right"/>
    </xf>
    <xf numFmtId="10" fontId="2" fillId="0" borderId="13" xfId="1" applyNumberFormat="1" applyFont="1" applyFill="1" applyBorder="1" applyAlignment="1">
      <alignment horizontal="right"/>
    </xf>
    <xf numFmtId="10" fontId="2" fillId="0" borderId="12" xfId="1" applyNumberFormat="1" applyFont="1" applyFill="1" applyBorder="1" applyAlignment="1">
      <alignment horizontal="right"/>
    </xf>
    <xf numFmtId="2" fontId="2" fillId="0" borderId="12" xfId="1" applyNumberFormat="1" applyFont="1" applyFill="1" applyBorder="1" applyAlignment="1">
      <alignment horizontal="right"/>
    </xf>
    <xf numFmtId="2" fontId="2" fillId="0" borderId="38" xfId="1" applyNumberFormat="1" applyFont="1" applyFill="1" applyBorder="1" applyAlignment="1">
      <alignment horizontal="right"/>
    </xf>
    <xf numFmtId="2" fontId="2" fillId="0" borderId="13" xfId="1" applyNumberFormat="1" applyFont="1" applyFill="1" applyBorder="1" applyAlignment="1">
      <alignment horizontal="right"/>
    </xf>
    <xf numFmtId="2" fontId="2" fillId="0" borderId="28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indent="2"/>
    </xf>
    <xf numFmtId="0" fontId="13" fillId="0" borderId="4" xfId="1" applyFont="1" applyFill="1" applyBorder="1"/>
    <xf numFmtId="0" fontId="8" fillId="0" borderId="0" xfId="1" applyFont="1" applyFill="1" applyBorder="1"/>
    <xf numFmtId="41" fontId="8" fillId="0" borderId="13" xfId="1" applyNumberFormat="1" applyFont="1" applyFill="1" applyBorder="1" applyAlignment="1">
      <alignment horizontal="right"/>
    </xf>
    <xf numFmtId="43" fontId="8" fillId="0" borderId="13" xfId="1" applyNumberFormat="1" applyFont="1" applyFill="1" applyBorder="1" applyAlignment="1">
      <alignment horizontal="right"/>
    </xf>
    <xf numFmtId="10" fontId="8" fillId="0" borderId="13" xfId="1" applyNumberFormat="1" applyFont="1" applyFill="1" applyBorder="1" applyAlignment="1">
      <alignment horizontal="right"/>
    </xf>
    <xf numFmtId="2" fontId="8" fillId="0" borderId="13" xfId="1" applyNumberFormat="1" applyFont="1" applyFill="1" applyBorder="1" applyAlignment="1">
      <alignment horizontal="right"/>
    </xf>
    <xf numFmtId="2" fontId="8" fillId="0" borderId="28" xfId="1" applyNumberFormat="1" applyFont="1" applyFill="1" applyBorder="1" applyAlignment="1">
      <alignment horizontal="right"/>
    </xf>
    <xf numFmtId="41" fontId="2" fillId="0" borderId="0" xfId="1" applyNumberFormat="1" applyFont="1" applyFill="1"/>
    <xf numFmtId="10" fontId="2" fillId="0" borderId="0" xfId="1" applyNumberFormat="1" applyFont="1" applyFill="1"/>
    <xf numFmtId="41" fontId="4" fillId="0" borderId="19" xfId="1" applyNumberFormat="1" applyFont="1" applyFill="1" applyBorder="1" applyAlignment="1">
      <alignment horizontal="right"/>
    </xf>
    <xf numFmtId="43" fontId="4" fillId="0" borderId="18" xfId="1" applyNumberFormat="1" applyFont="1" applyFill="1" applyBorder="1" applyAlignment="1">
      <alignment horizontal="right"/>
    </xf>
    <xf numFmtId="10" fontId="4" fillId="0" borderId="18" xfId="1" applyNumberFormat="1" applyFont="1" applyFill="1" applyBorder="1" applyAlignment="1">
      <alignment horizontal="right"/>
    </xf>
    <xf numFmtId="2" fontId="4" fillId="0" borderId="18" xfId="1" applyNumberFormat="1" applyFont="1" applyFill="1" applyBorder="1" applyAlignment="1">
      <alignment horizontal="right"/>
    </xf>
    <xf numFmtId="2" fontId="4" fillId="0" borderId="36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0" fontId="9" fillId="0" borderId="14" xfId="1" applyNumberFormat="1" applyFont="1" applyFill="1" applyBorder="1"/>
    <xf numFmtId="2" fontId="9" fillId="0" borderId="14" xfId="1" applyNumberFormat="1" applyFont="1" applyFill="1" applyBorder="1"/>
    <xf numFmtId="2" fontId="9" fillId="0" borderId="15" xfId="1" applyNumberFormat="1" applyFont="1" applyFill="1" applyBorder="1"/>
    <xf numFmtId="10" fontId="9" fillId="0" borderId="7" xfId="1" applyNumberFormat="1" applyFont="1" applyFill="1" applyBorder="1"/>
    <xf numFmtId="2" fontId="9" fillId="0" borderId="7" xfId="1" applyNumberFormat="1" applyFont="1" applyFill="1" applyBorder="1"/>
    <xf numFmtId="2" fontId="9" fillId="0" borderId="8" xfId="1" applyNumberFormat="1" applyFont="1" applyFill="1" applyBorder="1"/>
    <xf numFmtId="2" fontId="2" fillId="0" borderId="0" xfId="1" applyNumberFormat="1" applyFont="1" applyFill="1" applyBorder="1"/>
    <xf numFmtId="2" fontId="2" fillId="0" borderId="2" xfId="1" applyNumberFormat="1" applyFont="1" applyFill="1" applyBorder="1"/>
    <xf numFmtId="2" fontId="2" fillId="0" borderId="3" xfId="1" applyNumberFormat="1" applyFont="1" applyFill="1" applyBorder="1"/>
    <xf numFmtId="2" fontId="2" fillId="0" borderId="5" xfId="1" applyNumberFormat="1" applyFont="1" applyFill="1" applyBorder="1"/>
    <xf numFmtId="0" fontId="4" fillId="0" borderId="30" xfId="1" applyFont="1" applyFill="1" applyBorder="1" applyAlignment="1">
      <alignment horizontal="center"/>
    </xf>
    <xf numFmtId="2" fontId="4" fillId="0" borderId="30" xfId="1" applyNumberFormat="1" applyFont="1" applyFill="1" applyBorder="1" applyAlignment="1">
      <alignment horizontal="center"/>
    </xf>
    <xf numFmtId="2" fontId="4" fillId="0" borderId="23" xfId="1" applyNumberFormat="1" applyFont="1" applyFill="1" applyBorder="1" applyAlignment="1">
      <alignment horizontal="center"/>
    </xf>
    <xf numFmtId="2" fontId="4" fillId="0" borderId="31" xfId="1" applyNumberFormat="1" applyFont="1" applyFill="1" applyBorder="1" applyAlignment="1">
      <alignment horizontal="center"/>
    </xf>
    <xf numFmtId="2" fontId="4" fillId="0" borderId="10" xfId="1" applyNumberFormat="1" applyFont="1" applyFill="1" applyBorder="1" applyAlignment="1">
      <alignment horizontal="center"/>
    </xf>
    <xf numFmtId="2" fontId="4" fillId="0" borderId="11" xfId="1" applyNumberFormat="1" applyFont="1" applyFill="1" applyBorder="1" applyAlignment="1">
      <alignment horizontal="center"/>
    </xf>
    <xf numFmtId="43" fontId="2" fillId="0" borderId="25" xfId="1" applyNumberFormat="1" applyFont="1" applyFill="1" applyBorder="1" applyAlignment="1">
      <alignment horizontal="right"/>
    </xf>
    <xf numFmtId="43" fontId="2" fillId="0" borderId="16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>
      <alignment horizontal="right"/>
    </xf>
    <xf numFmtId="41" fontId="4" fillId="0" borderId="18" xfId="1" applyNumberFormat="1" applyFont="1" applyFill="1" applyBorder="1" applyAlignment="1">
      <alignment horizontal="right"/>
    </xf>
    <xf numFmtId="2" fontId="4" fillId="0" borderId="27" xfId="1" applyNumberFormat="1" applyFont="1" applyFill="1" applyBorder="1" applyAlignment="1">
      <alignment horizontal="right"/>
    </xf>
    <xf numFmtId="10" fontId="9" fillId="0" borderId="0" xfId="1" applyNumberFormat="1" applyFont="1" applyFill="1" applyBorder="1"/>
    <xf numFmtId="2" fontId="9" fillId="0" borderId="0" xfId="1" applyNumberFormat="1" applyFont="1" applyFill="1" applyBorder="1"/>
    <xf numFmtId="2" fontId="9" fillId="0" borderId="5" xfId="1" applyNumberFormat="1" applyFont="1" applyFill="1" applyBorder="1"/>
    <xf numFmtId="0" fontId="2" fillId="0" borderId="22" xfId="1" applyFont="1" applyFill="1" applyBorder="1"/>
    <xf numFmtId="165" fontId="2" fillId="0" borderId="13" xfId="1" applyNumberFormat="1" applyFont="1" applyFill="1" applyBorder="1" applyAlignment="1">
      <alignment horizontal="right"/>
    </xf>
    <xf numFmtId="0" fontId="2" fillId="0" borderId="23" xfId="1" applyFont="1" applyFill="1" applyBorder="1"/>
    <xf numFmtId="0" fontId="2" fillId="0" borderId="11" xfId="1" applyFont="1" applyFill="1" applyBorder="1"/>
    <xf numFmtId="10" fontId="2" fillId="0" borderId="28" xfId="1" applyNumberFormat="1" applyFont="1" applyFill="1" applyBorder="1" applyAlignment="1">
      <alignment horizontal="right"/>
    </xf>
    <xf numFmtId="166" fontId="2" fillId="0" borderId="39" xfId="1" applyNumberFormat="1" applyFont="1" applyFill="1" applyBorder="1" applyAlignment="1">
      <alignment horizontal="right"/>
    </xf>
    <xf numFmtId="167" fontId="2" fillId="0" borderId="28" xfId="1" applyNumberFormat="1" applyFont="1" applyFill="1" applyBorder="1" applyAlignment="1">
      <alignment horizontal="right"/>
    </xf>
    <xf numFmtId="0" fontId="4" fillId="0" borderId="7" xfId="1" applyFont="1" applyFill="1" applyBorder="1"/>
    <xf numFmtId="41" fontId="4" fillId="0" borderId="40" xfId="1" applyNumberFormat="1" applyFont="1" applyFill="1" applyBorder="1" applyAlignment="1">
      <alignment horizontal="right"/>
    </xf>
    <xf numFmtId="43" fontId="4" fillId="0" borderId="40" xfId="1" applyNumberFormat="1" applyFont="1" applyFill="1" applyBorder="1" applyAlignment="1">
      <alignment horizontal="right"/>
    </xf>
    <xf numFmtId="10" fontId="4" fillId="0" borderId="40" xfId="1" applyNumberFormat="1" applyFont="1" applyFill="1" applyBorder="1" applyAlignment="1">
      <alignment horizontal="right"/>
    </xf>
    <xf numFmtId="10" fontId="4" fillId="0" borderId="41" xfId="1" applyNumberFormat="1" applyFont="1" applyFill="1" applyBorder="1" applyAlignment="1">
      <alignment horizontal="right"/>
    </xf>
    <xf numFmtId="166" fontId="4" fillId="0" borderId="41" xfId="1" applyNumberFormat="1" applyFont="1" applyFill="1" applyBorder="1" applyAlignment="1">
      <alignment horizontal="right"/>
    </xf>
    <xf numFmtId="0" fontId="5" fillId="0" borderId="0" xfId="1" applyFont="1" applyFill="1" applyBorder="1"/>
    <xf numFmtId="41" fontId="5" fillId="0" borderId="0" xfId="1" applyNumberFormat="1" applyFont="1" applyFill="1" applyBorder="1"/>
    <xf numFmtId="43" fontId="5" fillId="0" borderId="0" xfId="1" applyNumberFormat="1" applyFont="1" applyFill="1" applyBorder="1"/>
    <xf numFmtId="10" fontId="5" fillId="0" borderId="0" xfId="1" applyNumberFormat="1" applyFont="1" applyFill="1" applyBorder="1"/>
    <xf numFmtId="10" fontId="5" fillId="0" borderId="0" xfId="1" applyNumberFormat="1" applyFont="1" applyFill="1"/>
    <xf numFmtId="0" fontId="5" fillId="0" borderId="0" xfId="1" applyFont="1" applyFill="1"/>
    <xf numFmtId="0" fontId="2" fillId="0" borderId="1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/>
    <xf numFmtId="0" fontId="4" fillId="0" borderId="3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43" fontId="4" fillId="0" borderId="0" xfId="1" applyNumberFormat="1" applyFont="1" applyFill="1" applyBorder="1"/>
    <xf numFmtId="4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0" fontId="2" fillId="0" borderId="0" xfId="1" applyNumberFormat="1" applyFont="1" applyFill="1" applyBorder="1" applyAlignment="1">
      <alignment horizontal="right"/>
    </xf>
    <xf numFmtId="37" fontId="2" fillId="0" borderId="0" xfId="1" applyNumberFormat="1" applyFont="1" applyFill="1"/>
    <xf numFmtId="4" fontId="2" fillId="0" borderId="0" xfId="1" applyNumberFormat="1" applyFont="1" applyFill="1"/>
    <xf numFmtId="0" fontId="2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right"/>
    </xf>
    <xf numFmtId="39" fontId="2" fillId="0" borderId="0" xfId="1" applyNumberFormat="1" applyFont="1" applyFill="1" applyAlignment="1">
      <alignment horizontal="right"/>
    </xf>
    <xf numFmtId="0" fontId="5" fillId="0" borderId="0" xfId="1" applyFont="1" applyFill="1" applyBorder="1" applyAlignment="1">
      <alignment vertical="center" wrapText="1"/>
    </xf>
    <xf numFmtId="0" fontId="15" fillId="0" borderId="0" xfId="1" applyFont="1" applyFill="1" applyBorder="1"/>
    <xf numFmtId="0" fontId="4" fillId="0" borderId="1" xfId="1" applyFont="1" applyFill="1" applyBorder="1"/>
    <xf numFmtId="0" fontId="2" fillId="0" borderId="33" xfId="1" applyFont="1" applyFill="1" applyBorder="1"/>
    <xf numFmtId="0" fontId="2" fillId="0" borderId="42" xfId="1" applyFont="1" applyFill="1" applyBorder="1"/>
    <xf numFmtId="0" fontId="2" fillId="0" borderId="37" xfId="1" applyFont="1" applyFill="1" applyBorder="1"/>
    <xf numFmtId="0" fontId="4" fillId="0" borderId="4" xfId="1" applyFont="1" applyFill="1" applyBorder="1"/>
    <xf numFmtId="14" fontId="4" fillId="0" borderId="0" xfId="1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43" fontId="2" fillId="0" borderId="5" xfId="1" applyNumberFormat="1" applyFont="1" applyFill="1" applyBorder="1"/>
    <xf numFmtId="0" fontId="16" fillId="0" borderId="0" xfId="1" applyFont="1" applyFill="1" applyBorder="1"/>
    <xf numFmtId="43" fontId="2" fillId="0" borderId="20" xfId="1" applyNumberFormat="1" applyFont="1" applyFill="1" applyBorder="1"/>
    <xf numFmtId="4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/>
    <xf numFmtId="43" fontId="2" fillId="0" borderId="5" xfId="1" applyNumberFormat="1" applyFont="1" applyFill="1" applyBorder="1" applyAlignment="1">
      <alignment horizontal="right"/>
    </xf>
    <xf numFmtId="0" fontId="9" fillId="0" borderId="1" xfId="1" applyFont="1" applyFill="1" applyBorder="1"/>
    <xf numFmtId="0" fontId="5" fillId="0" borderId="2" xfId="1" applyFont="1" applyFill="1" applyBorder="1"/>
    <xf numFmtId="0" fontId="17" fillId="0" borderId="2" xfId="1" applyFont="1" applyFill="1" applyBorder="1"/>
    <xf numFmtId="0" fontId="5" fillId="0" borderId="3" xfId="1" applyFont="1" applyFill="1" applyBorder="1"/>
    <xf numFmtId="0" fontId="5" fillId="0" borderId="5" xfId="1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43" fontId="5" fillId="0" borderId="7" xfId="1" applyNumberFormat="1" applyFont="1" applyFill="1" applyBorder="1"/>
    <xf numFmtId="0" fontId="5" fillId="0" borderId="8" xfId="1" applyFont="1" applyFill="1" applyBorder="1"/>
    <xf numFmtId="43" fontId="5" fillId="0" borderId="0" xfId="1" applyNumberFormat="1" applyFont="1" applyFill="1"/>
    <xf numFmtId="10" fontId="2" fillId="0" borderId="6" xfId="1" applyNumberFormat="1" applyFont="1" applyFill="1" applyBorder="1"/>
    <xf numFmtId="10" fontId="2" fillId="0" borderId="7" xfId="1" applyNumberFormat="1" applyFont="1" applyFill="1" applyBorder="1"/>
    <xf numFmtId="10" fontId="2" fillId="0" borderId="8" xfId="1" applyNumberFormat="1" applyFont="1" applyFill="1" applyBorder="1" applyAlignment="1">
      <alignment horizontal="right"/>
    </xf>
    <xf numFmtId="44" fontId="5" fillId="0" borderId="0" xfId="1" applyNumberFormat="1" applyFont="1" applyFill="1"/>
    <xf numFmtId="0" fontId="9" fillId="0" borderId="24" xfId="1" applyFont="1" applyFill="1" applyBorder="1" applyAlignment="1">
      <alignment vertical="top"/>
    </xf>
    <xf numFmtId="0" fontId="2" fillId="0" borderId="15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left" vertical="top" wrapText="1"/>
    </xf>
    <xf numFmtId="43" fontId="8" fillId="0" borderId="0" xfId="1" applyNumberFormat="1" applyFont="1" applyFill="1" applyBorder="1"/>
    <xf numFmtId="43" fontId="2" fillId="0" borderId="21" xfId="1" applyNumberFormat="1" applyFont="1" applyFill="1" applyBorder="1"/>
    <xf numFmtId="0" fontId="15" fillId="0" borderId="33" xfId="1" applyFont="1" applyFill="1" applyBorder="1"/>
    <xf numFmtId="0" fontId="4" fillId="0" borderId="21" xfId="1" applyFont="1" applyFill="1" applyBorder="1" applyAlignment="1">
      <alignment horizontal="right"/>
    </xf>
    <xf numFmtId="0" fontId="4" fillId="0" borderId="20" xfId="1" applyFont="1" applyFill="1" applyBorder="1" applyAlignment="1">
      <alignment horizontal="right"/>
    </xf>
    <xf numFmtId="168" fontId="2" fillId="0" borderId="0" xfId="1" applyNumberFormat="1" applyFont="1" applyFill="1" applyBorder="1" applyAlignment="1">
      <alignment horizontal="right"/>
    </xf>
    <xf numFmtId="168" fontId="2" fillId="0" borderId="0" xfId="1" applyNumberFormat="1" applyFont="1" applyFill="1" applyBorder="1"/>
    <xf numFmtId="43" fontId="18" fillId="0" borderId="0" xfId="1" applyNumberFormat="1" applyFont="1" applyFill="1" applyBorder="1"/>
    <xf numFmtId="0" fontId="18" fillId="0" borderId="0" xfId="1" applyFont="1" applyFill="1" applyBorder="1" applyAlignment="1">
      <alignment horizontal="center"/>
    </xf>
    <xf numFmtId="39" fontId="2" fillId="0" borderId="0" xfId="1" applyNumberFormat="1" applyFont="1" applyFill="1" applyBorder="1"/>
    <xf numFmtId="39" fontId="18" fillId="0" borderId="0" xfId="1" applyNumberFormat="1" applyFont="1" applyFill="1" applyBorder="1"/>
    <xf numFmtId="0" fontId="17" fillId="0" borderId="0" xfId="1" applyFont="1" applyFill="1" applyBorder="1"/>
    <xf numFmtId="0" fontId="2" fillId="0" borderId="8" xfId="1" applyFont="1" applyFill="1" applyBorder="1"/>
    <xf numFmtId="0" fontId="2" fillId="0" borderId="44" xfId="1" applyFont="1" applyFill="1" applyBorder="1" applyAlignment="1">
      <alignment horizontal="center"/>
    </xf>
    <xf numFmtId="0" fontId="2" fillId="0" borderId="43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43" fontId="19" fillId="0" borderId="0" xfId="1" applyNumberFormat="1" applyFont="1" applyFill="1" applyBorder="1"/>
    <xf numFmtId="0" fontId="2" fillId="0" borderId="40" xfId="1" applyFont="1" applyFill="1" applyBorder="1"/>
    <xf numFmtId="43" fontId="20" fillId="0" borderId="0" xfId="1" applyNumberFormat="1" applyFont="1" applyFill="1" applyBorder="1"/>
    <xf numFmtId="43" fontId="1" fillId="0" borderId="0" xfId="1" applyNumberFormat="1" applyFont="1" applyFill="1" applyBorder="1"/>
    <xf numFmtId="0" fontId="20" fillId="0" borderId="0" xfId="1" applyFont="1" applyFill="1" applyBorder="1"/>
    <xf numFmtId="43" fontId="21" fillId="0" borderId="0" xfId="1" applyNumberFormat="1" applyFont="1" applyFill="1" applyBorder="1"/>
    <xf numFmtId="44" fontId="1" fillId="0" borderId="0" xfId="1" applyNumberFormat="1" applyFont="1" applyFill="1" applyBorder="1" applyAlignment="1">
      <alignment horizontal="left"/>
    </xf>
    <xf numFmtId="0" fontId="2" fillId="0" borderId="0" xfId="1" applyFont="1" applyFill="1" applyAlignment="1"/>
    <xf numFmtId="0" fontId="2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10" fontId="22" fillId="0" borderId="0" xfId="1" applyNumberFormat="1" applyFont="1" applyFill="1"/>
    <xf numFmtId="0" fontId="23" fillId="0" borderId="0" xfId="1" applyFont="1" applyFill="1"/>
    <xf numFmtId="0" fontId="4" fillId="0" borderId="0" xfId="1" applyNumberFormat="1" applyFont="1" applyFill="1" applyAlignment="1" applyProtection="1">
      <alignment horizontal="left"/>
      <protection locked="0"/>
    </xf>
    <xf numFmtId="0" fontId="2" fillId="0" borderId="0" xfId="1" applyNumberFormat="1" applyFont="1" applyFill="1" applyAlignment="1" applyProtection="1">
      <alignment horizontal="left"/>
      <protection locked="0"/>
    </xf>
    <xf numFmtId="3" fontId="2" fillId="0" borderId="0" xfId="1" applyNumberFormat="1" applyFont="1" applyFill="1" applyAlignment="1">
      <alignment horizontal="right"/>
    </xf>
    <xf numFmtId="0" fontId="24" fillId="0" borderId="0" xfId="1" applyFont="1" applyFill="1" applyAlignment="1">
      <alignment horizontal="left"/>
    </xf>
    <xf numFmtId="0" fontId="24" fillId="0" borderId="0" xfId="1" applyFont="1" applyFill="1"/>
    <xf numFmtId="3" fontId="2" fillId="0" borderId="21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/>
    <xf numFmtId="3" fontId="2" fillId="0" borderId="0" xfId="1" applyNumberFormat="1" applyFont="1" applyFill="1" applyAlignment="1" applyProtection="1">
      <alignment horizontal="fill"/>
      <protection locked="0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9" fillId="0" borderId="8" xfId="1" applyFont="1" applyFill="1" applyBorder="1" applyAlignment="1">
      <alignment horizontal="left" vertical="top" wrapText="1"/>
    </xf>
    <xf numFmtId="0" fontId="3" fillId="0" borderId="0" xfId="1" applyFont="1" applyFill="1"/>
    <xf numFmtId="14" fontId="2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 applyProtection="1">
      <alignment horizontal="left"/>
    </xf>
    <xf numFmtId="0" fontId="7" fillId="0" borderId="7" xfId="1" applyFont="1" applyFill="1" applyBorder="1" applyAlignment="1" applyProtection="1">
      <alignment horizontal="left"/>
    </xf>
    <xf numFmtId="164" fontId="2" fillId="0" borderId="13" xfId="1" applyNumberFormat="1" applyFont="1" applyFill="1" applyBorder="1" applyAlignment="1">
      <alignment horizontal="center"/>
    </xf>
    <xf numFmtId="43" fontId="2" fillId="0" borderId="12" xfId="1" applyNumberFormat="1" applyFont="1" applyFill="1" applyBorder="1" applyAlignment="1">
      <alignment horizontal="center"/>
    </xf>
    <xf numFmtId="43" fontId="2" fillId="0" borderId="14" xfId="1" applyNumberFormat="1" applyFont="1" applyFill="1" applyBorder="1" applyAlignment="1">
      <alignment horizontal="center"/>
    </xf>
    <xf numFmtId="43" fontId="2" fillId="0" borderId="12" xfId="1" applyNumberFormat="1" applyFont="1" applyFill="1" applyBorder="1"/>
    <xf numFmtId="10" fontId="2" fillId="0" borderId="12" xfId="1" applyNumberFormat="1" applyFont="1" applyFill="1" applyBorder="1" applyAlignment="1">
      <alignment horizontal="center"/>
    </xf>
    <xf numFmtId="14" fontId="2" fillId="0" borderId="15" xfId="1" applyNumberFormat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 wrapText="1"/>
    </xf>
    <xf numFmtId="0" fontId="4" fillId="0" borderId="14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center" wrapText="1"/>
    </xf>
    <xf numFmtId="43" fontId="2" fillId="0" borderId="12" xfId="1" applyNumberFormat="1" applyFont="1" applyFill="1" applyBorder="1" applyAlignment="1">
      <alignment horizontal="right"/>
    </xf>
    <xf numFmtId="43" fontId="2" fillId="0" borderId="15" xfId="1" applyNumberFormat="1" applyFont="1" applyFill="1" applyBorder="1" applyAlignment="1">
      <alignment horizontal="right"/>
    </xf>
    <xf numFmtId="0" fontId="4" fillId="0" borderId="18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43" fontId="2" fillId="0" borderId="28" xfId="1" applyNumberFormat="1" applyFont="1" applyFill="1" applyBorder="1" applyAlignment="1">
      <alignment horizontal="right"/>
    </xf>
    <xf numFmtId="0" fontId="2" fillId="0" borderId="4" xfId="1" applyFont="1" applyFill="1" applyBorder="1" applyAlignment="1">
      <alignment horizontal="left" indent="3"/>
    </xf>
    <xf numFmtId="10" fontId="2" fillId="0" borderId="29" xfId="1" applyNumberFormat="1" applyFont="1" applyFill="1" applyBorder="1" applyAlignment="1">
      <alignment horizontal="center"/>
    </xf>
    <xf numFmtId="2" fontId="2" fillId="0" borderId="26" xfId="1" applyNumberFormat="1" applyFont="1" applyFill="1" applyBorder="1" applyAlignment="1"/>
    <xf numFmtId="2" fontId="2" fillId="0" borderId="14" xfId="1" applyNumberFormat="1" applyFont="1" applyFill="1" applyBorder="1" applyAlignment="1">
      <alignment horizontal="center"/>
    </xf>
    <xf numFmtId="2" fontId="2" fillId="0" borderId="15" xfId="1" applyNumberFormat="1" applyFont="1" applyFill="1" applyBorder="1" applyAlignment="1"/>
    <xf numFmtId="43" fontId="4" fillId="0" borderId="13" xfId="1" applyNumberFormat="1" applyFont="1" applyFill="1" applyBorder="1" applyAlignment="1">
      <alignment horizontal="right"/>
    </xf>
    <xf numFmtId="43" fontId="4" fillId="0" borderId="16" xfId="1" applyNumberFormat="1" applyFont="1" applyFill="1" applyBorder="1" applyAlignment="1">
      <alignment horizontal="right"/>
    </xf>
    <xf numFmtId="43" fontId="4" fillId="0" borderId="28" xfId="1" applyNumberFormat="1" applyFont="1" applyFill="1" applyBorder="1" applyAlignment="1">
      <alignment horizontal="right"/>
    </xf>
    <xf numFmtId="2" fontId="2" fillId="0" borderId="29" xfId="1" applyNumberFormat="1" applyFont="1" applyFill="1" applyBorder="1" applyAlignment="1"/>
    <xf numFmtId="2" fontId="2" fillId="0" borderId="0" xfId="1" applyNumberFormat="1" applyFont="1" applyFill="1" applyBorder="1" applyAlignment="1">
      <alignment horizontal="center"/>
    </xf>
    <xf numFmtId="2" fontId="2" fillId="0" borderId="5" xfId="1" applyNumberFormat="1" applyFont="1" applyFill="1" applyBorder="1" applyAlignment="1"/>
    <xf numFmtId="2" fontId="2" fillId="0" borderId="27" xfId="1" applyNumberFormat="1" applyFont="1" applyFill="1" applyBorder="1" applyAlignment="1"/>
    <xf numFmtId="2" fontId="2" fillId="0" borderId="21" xfId="1" applyNumberFormat="1" applyFont="1" applyFill="1" applyBorder="1" applyAlignment="1">
      <alignment horizontal="center"/>
    </xf>
    <xf numFmtId="2" fontId="2" fillId="0" borderId="20" xfId="1" applyNumberFormat="1" applyFont="1" applyFill="1" applyBorder="1" applyAlignment="1"/>
    <xf numFmtId="0" fontId="2" fillId="0" borderId="16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2" fillId="0" borderId="9" xfId="1" applyFont="1" applyFill="1" applyBorder="1" applyAlignment="1">
      <alignment horizontal="left" indent="3"/>
    </xf>
    <xf numFmtId="43" fontId="2" fillId="0" borderId="10" xfId="1" applyNumberFormat="1" applyFont="1" applyFill="1" applyBorder="1" applyAlignment="1">
      <alignment horizontal="center"/>
    </xf>
    <xf numFmtId="10" fontId="4" fillId="0" borderId="30" xfId="1" applyNumberFormat="1" applyFont="1" applyFill="1" applyBorder="1" applyAlignment="1"/>
    <xf numFmtId="10" fontId="4" fillId="0" borderId="22" xfId="1" applyNumberFormat="1" applyFont="1" applyFill="1" applyBorder="1" applyAlignment="1">
      <alignment horizontal="center"/>
    </xf>
    <xf numFmtId="10" fontId="4" fillId="0" borderId="31" xfId="1" applyNumberFormat="1" applyFont="1" applyFill="1" applyBorder="1" applyAlignment="1"/>
    <xf numFmtId="37" fontId="2" fillId="0" borderId="13" xfId="1" applyNumberFormat="1" applyFont="1" applyFill="1" applyBorder="1" applyAlignment="1">
      <alignment horizontal="right"/>
    </xf>
    <xf numFmtId="37" fontId="2" fillId="0" borderId="16" xfId="1" applyNumberFormat="1" applyFont="1" applyFill="1" applyBorder="1" applyAlignment="1">
      <alignment horizontal="right"/>
    </xf>
    <xf numFmtId="37" fontId="2" fillId="0" borderId="28" xfId="1" applyNumberFormat="1" applyFont="1" applyFill="1" applyBorder="1" applyAlignment="1">
      <alignment horizontal="right"/>
    </xf>
    <xf numFmtId="10" fontId="4" fillId="0" borderId="29" xfId="1" applyNumberFormat="1" applyFont="1" applyFill="1" applyBorder="1"/>
    <xf numFmtId="2" fontId="4" fillId="0" borderId="32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2" fontId="4" fillId="0" borderId="8" xfId="1" applyNumberFormat="1" applyFont="1" applyFill="1" applyBorder="1" applyAlignment="1"/>
    <xf numFmtId="0" fontId="4" fillId="0" borderId="33" xfId="1" applyFont="1" applyFill="1" applyBorder="1"/>
    <xf numFmtId="0" fontId="2" fillId="0" borderId="34" xfId="1" applyFont="1" applyFill="1" applyBorder="1"/>
    <xf numFmtId="10" fontId="4" fillId="0" borderId="35" xfId="1" applyNumberFormat="1" applyFont="1" applyFill="1" applyBorder="1"/>
    <xf numFmtId="2" fontId="4" fillId="0" borderId="0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43" fontId="2" fillId="0" borderId="18" xfId="1" applyNumberFormat="1" applyFont="1" applyFill="1" applyBorder="1" applyAlignment="1">
      <alignment horizontal="right"/>
    </xf>
    <xf numFmtId="43" fontId="2" fillId="0" borderId="19" xfId="1" applyNumberFormat="1" applyFont="1" applyFill="1" applyBorder="1" applyAlignment="1">
      <alignment horizontal="right"/>
    </xf>
    <xf numFmtId="43" fontId="2" fillId="0" borderId="36" xfId="1" applyNumberFormat="1" applyFont="1" applyFill="1" applyBorder="1" applyAlignment="1">
      <alignment horizontal="right"/>
    </xf>
    <xf numFmtId="0" fontId="9" fillId="0" borderId="1" xfId="1" applyFont="1" applyFill="1" applyBorder="1" applyAlignment="1">
      <alignment horizontal="left" vertical="top" wrapText="1"/>
    </xf>
    <xf numFmtId="0" fontId="9" fillId="0" borderId="2" xfId="1" applyFont="1" applyFill="1" applyBorder="1" applyAlignment="1">
      <alignment horizontal="left" vertical="top" wrapText="1"/>
    </xf>
    <xf numFmtId="0" fontId="9" fillId="0" borderId="3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43" fontId="4" fillId="0" borderId="5" xfId="1" applyNumberFormat="1" applyFont="1" applyFill="1" applyBorder="1" applyAlignment="1">
      <alignment horizontal="right"/>
    </xf>
    <xf numFmtId="0" fontId="3" fillId="0" borderId="33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/>
    </xf>
    <xf numFmtId="10" fontId="2" fillId="0" borderId="5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10" fontId="2" fillId="0" borderId="8" xfId="1" applyNumberFormat="1" applyFont="1" applyFill="1" applyBorder="1" applyAlignment="1">
      <alignment horizontal="center"/>
    </xf>
    <xf numFmtId="4" fontId="2" fillId="0" borderId="13" xfId="1" applyNumberFormat="1" applyFont="1" applyFill="1" applyBorder="1" applyAlignment="1">
      <alignment horizontal="right"/>
    </xf>
    <xf numFmtId="40" fontId="2" fillId="0" borderId="5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right"/>
    </xf>
    <xf numFmtId="43" fontId="2" fillId="0" borderId="20" xfId="1" applyNumberFormat="1" applyFont="1" applyFill="1" applyBorder="1" applyAlignment="1">
      <alignment horizontal="right"/>
    </xf>
    <xf numFmtId="4" fontId="4" fillId="0" borderId="12" xfId="1" applyNumberFormat="1" applyFont="1" applyFill="1" applyBorder="1" applyAlignment="1">
      <alignment horizontal="right"/>
    </xf>
    <xf numFmtId="43" fontId="4" fillId="0" borderId="38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3" fontId="2" fillId="0" borderId="13" xfId="1" quotePrefix="1" applyNumberFormat="1" applyFont="1" applyFill="1" applyBorder="1" applyAlignment="1">
      <alignment horizontal="right"/>
    </xf>
    <xf numFmtId="0" fontId="2" fillId="0" borderId="13" xfId="1" quotePrefix="1" applyFont="1" applyFill="1" applyBorder="1" applyAlignment="1">
      <alignment horizontal="right"/>
    </xf>
    <xf numFmtId="43" fontId="2" fillId="0" borderId="38" xfId="1" quotePrefix="1" applyNumberFormat="1" applyFont="1" applyFill="1" applyBorder="1" applyAlignment="1">
      <alignment horizontal="right"/>
    </xf>
    <xf numFmtId="3" fontId="2" fillId="0" borderId="13" xfId="1" quotePrefix="1" applyNumberFormat="1" applyFont="1" applyFill="1" applyBorder="1" applyAlignment="1">
      <alignment horizontal="right"/>
    </xf>
    <xf numFmtId="43" fontId="2" fillId="0" borderId="28" xfId="1" quotePrefix="1" applyNumberFormat="1" applyFont="1" applyFill="1" applyBorder="1" applyAlignment="1">
      <alignment horizontal="right"/>
    </xf>
    <xf numFmtId="43" fontId="4" fillId="0" borderId="16" xfId="1" applyNumberFormat="1" applyFont="1" applyFill="1" applyBorder="1"/>
    <xf numFmtId="4" fontId="2" fillId="0" borderId="13" xfId="1" applyNumberFormat="1" applyFont="1" applyFill="1" applyBorder="1"/>
    <xf numFmtId="4" fontId="4" fillId="0" borderId="13" xfId="1" applyNumberFormat="1" applyFont="1" applyFill="1" applyBorder="1"/>
    <xf numFmtId="0" fontId="4" fillId="0" borderId="16" xfId="1" applyFont="1" applyFill="1" applyBorder="1"/>
    <xf numFmtId="0" fontId="4" fillId="0" borderId="5" xfId="1" applyFont="1" applyFill="1" applyBorder="1"/>
    <xf numFmtId="0" fontId="4" fillId="0" borderId="17" xfId="1" applyFont="1" applyFill="1" applyBorder="1"/>
    <xf numFmtId="10" fontId="2" fillId="0" borderId="18" xfId="1" applyNumberFormat="1" applyFont="1" applyFill="1" applyBorder="1" applyAlignment="1">
      <alignment horizontal="right"/>
    </xf>
    <xf numFmtId="3" fontId="4" fillId="0" borderId="18" xfId="1" applyNumberFormat="1" applyFont="1" applyFill="1" applyBorder="1" applyAlignment="1">
      <alignment horizontal="right"/>
    </xf>
    <xf numFmtId="43" fontId="4" fillId="0" borderId="36" xfId="1" applyNumberFormat="1" applyFont="1" applyFill="1" applyBorder="1" applyAlignment="1">
      <alignment horizontal="right"/>
    </xf>
    <xf numFmtId="43" fontId="2" fillId="0" borderId="8" xfId="1" applyNumberFormat="1" applyFont="1" applyFill="1" applyBorder="1" applyAlignment="1">
      <alignment horizontal="left"/>
    </xf>
    <xf numFmtId="0" fontId="3" fillId="0" borderId="0" xfId="1" quotePrefix="1" applyFont="1" applyFill="1"/>
    <xf numFmtId="14" fontId="2" fillId="0" borderId="2" xfId="1" applyNumberFormat="1" applyFont="1" applyFill="1" applyBorder="1" applyAlignment="1">
      <alignment horizontal="center"/>
    </xf>
    <xf numFmtId="14" fontId="2" fillId="0" borderId="3" xfId="1" applyNumberFormat="1" applyFont="1" applyFill="1" applyBorder="1" applyAlignment="1">
      <alignment horizontal="center"/>
    </xf>
    <xf numFmtId="14" fontId="2" fillId="0" borderId="7" xfId="1" applyNumberFormat="1" applyFont="1" applyFill="1" applyBorder="1" applyAlignment="1">
      <alignment horizontal="center"/>
    </xf>
    <xf numFmtId="14" fontId="2" fillId="0" borderId="8" xfId="1" applyNumberFormat="1" applyFont="1" applyFill="1" applyBorder="1" applyAlignment="1">
      <alignment horizontal="center"/>
    </xf>
    <xf numFmtId="14" fontId="4" fillId="0" borderId="20" xfId="1" applyNumberFormat="1" applyFont="1" applyFill="1" applyBorder="1" applyAlignment="1">
      <alignment horizontal="center"/>
    </xf>
    <xf numFmtId="44" fontId="2" fillId="0" borderId="8" xfId="1" applyNumberFormat="1" applyFont="1" applyFill="1" applyBorder="1"/>
    <xf numFmtId="14" fontId="4" fillId="0" borderId="43" xfId="1" applyNumberFormat="1" applyFont="1" applyFill="1" applyBorder="1" applyAlignment="1">
      <alignment horizontal="center"/>
    </xf>
    <xf numFmtId="8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 applyAlignment="1">
      <alignment horizontal="right"/>
    </xf>
    <xf numFmtId="10" fontId="2" fillId="0" borderId="5" xfId="1" applyNumberFormat="1" applyFont="1" applyFill="1" applyBorder="1"/>
    <xf numFmtId="39" fontId="2" fillId="0" borderId="5" xfId="1" applyNumberFormat="1" applyFont="1" applyFill="1" applyBorder="1"/>
    <xf numFmtId="0" fontId="2" fillId="0" borderId="5" xfId="1" applyNumberFormat="1" applyFont="1" applyFill="1" applyBorder="1"/>
    <xf numFmtId="43" fontId="2" fillId="0" borderId="28" xfId="1" applyNumberFormat="1" applyFont="1" applyFill="1" applyBorder="1"/>
    <xf numFmtId="169" fontId="4" fillId="0" borderId="0" xfId="1" applyNumberFormat="1" applyFont="1" applyFill="1" applyAlignment="1">
      <alignment horizontal="centerContinuous"/>
    </xf>
    <xf numFmtId="42" fontId="2" fillId="0" borderId="0" xfId="1" applyNumberFormat="1" applyFont="1" applyFill="1" applyAlignment="1">
      <alignment horizontal="right"/>
    </xf>
    <xf numFmtId="37" fontId="2" fillId="0" borderId="21" xfId="1" applyNumberFormat="1" applyFont="1" applyFill="1" applyBorder="1" applyAlignment="1">
      <alignment horizontal="right"/>
    </xf>
    <xf numFmtId="3" fontId="24" fillId="0" borderId="0" xfId="1" applyNumberFormat="1" applyFont="1" applyFill="1"/>
    <xf numFmtId="42" fontId="4" fillId="0" borderId="45" xfId="1" applyNumberFormat="1" applyFont="1" applyFill="1" applyBorder="1" applyAlignment="1">
      <alignment horizontal="right"/>
    </xf>
    <xf numFmtId="3" fontId="2" fillId="0" borderId="14" xfId="1" applyNumberFormat="1" applyFont="1" applyFill="1" applyBorder="1" applyAlignment="1" applyProtection="1">
      <alignment horizontal="fill"/>
      <protection locked="0"/>
    </xf>
    <xf numFmtId="3" fontId="2" fillId="0" borderId="45" xfId="1" applyNumberFormat="1" applyFont="1" applyFill="1" applyBorder="1" applyAlignment="1">
      <alignment horizontal="right"/>
    </xf>
  </cellXfs>
  <cellStyles count="2">
    <cellStyle name="Normal" xfId="0" builtinId="0"/>
    <cellStyle name="Normal 10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582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5825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8257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905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28</xdr:row>
      <xdr:rowOff>0</xdr:rowOff>
    </xdr:from>
    <xdr:to>
      <xdr:col>8</xdr:col>
      <xdr:colOff>69057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508207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4486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6578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6578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6578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6388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6578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6578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6530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6483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6530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489157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508207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508207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503444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498682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503444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508207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508207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508207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508207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508207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508207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508207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508207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508207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508207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508207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503444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503444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503444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479632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522494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546307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503444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493919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498682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508207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508207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503444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484394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527257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546307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508207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508207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508207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508207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508207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508207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3" width="19.85546875" style="1" customWidth="1"/>
    <col min="4" max="4" width="16" style="1" customWidth="1"/>
    <col min="5" max="5" width="10.5703125" style="1" customWidth="1"/>
    <col min="6" max="6" width="24.28515625" style="1" bestFit="1" customWidth="1"/>
    <col min="7" max="7" width="18.7109375" style="1" customWidth="1"/>
    <col min="8" max="8" width="23.140625" style="1" bestFit="1" customWidth="1"/>
    <col min="9" max="9" width="28.7109375" style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275" t="s">
        <v>0</v>
      </c>
    </row>
    <row r="2" spans="1:15" ht="15.75" x14ac:dyDescent="0.25">
      <c r="A2" s="275" t="s">
        <v>1</v>
      </c>
    </row>
    <row r="3" spans="1:15" ht="13.5" thickBot="1" x14ac:dyDescent="0.25"/>
    <row r="4" spans="1:15" x14ac:dyDescent="0.2">
      <c r="B4" s="267" t="s">
        <v>2</v>
      </c>
      <c r="C4" s="268"/>
      <c r="D4" s="2" t="s">
        <v>3</v>
      </c>
      <c r="E4" s="2"/>
      <c r="F4" s="2"/>
      <c r="G4" s="3"/>
      <c r="I4" s="269"/>
      <c r="J4" s="269"/>
    </row>
    <row r="5" spans="1:15" x14ac:dyDescent="0.2">
      <c r="B5" s="263" t="s">
        <v>4</v>
      </c>
      <c r="C5" s="264"/>
      <c r="D5" s="6" t="s">
        <v>5</v>
      </c>
      <c r="E5" s="4"/>
      <c r="G5" s="5"/>
      <c r="I5" s="269"/>
      <c r="J5" s="269"/>
      <c r="L5" s="270"/>
      <c r="M5" s="270"/>
    </row>
    <row r="6" spans="1:15" x14ac:dyDescent="0.2">
      <c r="B6" s="263" t="s">
        <v>6</v>
      </c>
      <c r="C6" s="264"/>
      <c r="D6" s="276">
        <v>43521</v>
      </c>
      <c r="E6" s="6"/>
      <c r="F6" s="6"/>
      <c r="G6" s="7"/>
      <c r="I6" s="269"/>
      <c r="J6" s="269"/>
      <c r="L6" s="270"/>
      <c r="M6" s="270"/>
    </row>
    <row r="7" spans="1:15" x14ac:dyDescent="0.2">
      <c r="B7" s="263" t="s">
        <v>7</v>
      </c>
      <c r="C7" s="264"/>
      <c r="D7" s="276">
        <v>43496</v>
      </c>
      <c r="E7" s="8"/>
      <c r="F7" s="8"/>
      <c r="G7" s="9"/>
      <c r="I7" s="182"/>
      <c r="J7" s="182"/>
      <c r="L7" s="270"/>
      <c r="M7" s="270"/>
    </row>
    <row r="8" spans="1:15" x14ac:dyDescent="0.2">
      <c r="B8" s="263" t="s">
        <v>8</v>
      </c>
      <c r="C8" s="264"/>
      <c r="D8" s="10" t="s">
        <v>9</v>
      </c>
      <c r="E8" s="10"/>
      <c r="F8" s="10"/>
      <c r="G8" s="11"/>
      <c r="I8" s="182"/>
      <c r="J8" s="182"/>
    </row>
    <row r="9" spans="1:15" x14ac:dyDescent="0.2">
      <c r="B9" s="263" t="s">
        <v>10</v>
      </c>
      <c r="C9" s="264"/>
      <c r="D9" s="10" t="s">
        <v>11</v>
      </c>
      <c r="E9" s="10"/>
      <c r="F9" s="10"/>
      <c r="G9" s="11"/>
      <c r="I9" s="182"/>
      <c r="J9" s="182"/>
    </row>
    <row r="10" spans="1:15" x14ac:dyDescent="0.2">
      <c r="B10" s="12" t="s">
        <v>12</v>
      </c>
      <c r="C10" s="13"/>
      <c r="D10" s="277" t="s">
        <v>13</v>
      </c>
      <c r="E10" s="10"/>
      <c r="F10" s="10"/>
      <c r="G10" s="11"/>
      <c r="I10" s="14"/>
      <c r="J10" s="14"/>
    </row>
    <row r="11" spans="1:15" ht="13.5" thickBot="1" x14ac:dyDescent="0.25">
      <c r="B11" s="265" t="s">
        <v>14</v>
      </c>
      <c r="C11" s="266"/>
      <c r="D11" s="278" t="s">
        <v>15</v>
      </c>
      <c r="E11" s="15"/>
      <c r="F11" s="15"/>
      <c r="G11" s="16"/>
    </row>
    <row r="12" spans="1:15" x14ac:dyDescent="0.2">
      <c r="B12" s="14"/>
      <c r="C12" s="14"/>
    </row>
    <row r="13" spans="1:15" ht="13.5" thickBot="1" x14ac:dyDescent="0.25"/>
    <row r="14" spans="1:15" ht="15.75" x14ac:dyDescent="0.25">
      <c r="A14" s="17" t="s">
        <v>16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 x14ac:dyDescent="0.2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 x14ac:dyDescent="0.2">
      <c r="A16" s="23"/>
      <c r="B16" s="100" t="s">
        <v>17</v>
      </c>
      <c r="C16" s="100" t="s">
        <v>18</v>
      </c>
      <c r="D16" s="24" t="s">
        <v>19</v>
      </c>
      <c r="E16" s="100" t="s">
        <v>20</v>
      </c>
      <c r="F16" s="100" t="s">
        <v>21</v>
      </c>
      <c r="G16" s="100" t="s">
        <v>22</v>
      </c>
      <c r="H16" s="100" t="s">
        <v>23</v>
      </c>
      <c r="I16" s="100" t="s">
        <v>24</v>
      </c>
      <c r="J16" s="100" t="s">
        <v>25</v>
      </c>
      <c r="K16" s="100" t="s">
        <v>26</v>
      </c>
      <c r="L16" s="100" t="s">
        <v>27</v>
      </c>
      <c r="M16" s="100" t="s">
        <v>28</v>
      </c>
      <c r="N16" s="100" t="s">
        <v>29</v>
      </c>
      <c r="O16" s="103" t="s">
        <v>30</v>
      </c>
    </row>
    <row r="17" spans="1:17" x14ac:dyDescent="0.2">
      <c r="A17" s="21"/>
      <c r="B17" s="25" t="s">
        <v>31</v>
      </c>
      <c r="C17" s="25" t="s">
        <v>32</v>
      </c>
      <c r="D17" s="279">
        <v>3.6600000000000001E-2</v>
      </c>
      <c r="E17" s="279">
        <f>D17-F17</f>
        <v>2.5100000000000001E-2</v>
      </c>
      <c r="F17" s="279">
        <v>1.15E-2</v>
      </c>
      <c r="G17" s="25"/>
      <c r="H17" s="280">
        <v>391530000</v>
      </c>
      <c r="I17" s="280">
        <v>71102982.399999991</v>
      </c>
      <c r="J17" s="281">
        <v>224090.01</v>
      </c>
      <c r="K17" s="282">
        <f>+'ESA Collection and Waterfall(2)'!G81</f>
        <v>1596725.1499999997</v>
      </c>
      <c r="L17" s="282">
        <f>I17-K17</f>
        <v>69506257.249999985</v>
      </c>
      <c r="M17" s="283">
        <f>L17/L21</f>
        <v>1</v>
      </c>
      <c r="N17" s="283" t="s">
        <v>33</v>
      </c>
      <c r="O17" s="284">
        <v>51404</v>
      </c>
      <c r="Q17" s="26"/>
    </row>
    <row r="18" spans="1:17" x14ac:dyDescent="0.2">
      <c r="A18" s="21"/>
      <c r="B18" s="27"/>
      <c r="C18" s="27"/>
      <c r="D18" s="28"/>
      <c r="E18" s="28"/>
      <c r="F18" s="28"/>
      <c r="G18" s="28"/>
      <c r="H18" s="29"/>
      <c r="I18" s="29"/>
      <c r="J18" s="30"/>
      <c r="K18" s="31"/>
      <c r="L18" s="30"/>
      <c r="M18" s="32"/>
      <c r="N18" s="32"/>
      <c r="O18" s="33"/>
      <c r="Q18" s="26"/>
    </row>
    <row r="19" spans="1:17" x14ac:dyDescent="0.2">
      <c r="A19" s="21"/>
      <c r="B19" s="27"/>
      <c r="C19" s="27"/>
      <c r="D19" s="28"/>
      <c r="E19" s="28"/>
      <c r="F19" s="28"/>
      <c r="G19" s="28"/>
      <c r="H19" s="29"/>
      <c r="I19" s="29"/>
      <c r="J19" s="30"/>
      <c r="K19" s="31"/>
      <c r="L19" s="30"/>
      <c r="M19" s="32"/>
      <c r="N19" s="32"/>
      <c r="O19" s="33"/>
      <c r="Q19" s="26"/>
    </row>
    <row r="20" spans="1:17" x14ac:dyDescent="0.2">
      <c r="A20" s="34"/>
      <c r="B20" s="35"/>
      <c r="C20" s="36"/>
      <c r="D20" s="37"/>
      <c r="E20" s="36"/>
      <c r="F20" s="36"/>
      <c r="G20" s="36"/>
      <c r="H20" s="38"/>
      <c r="I20" s="39"/>
      <c r="J20" s="39"/>
      <c r="K20" s="40"/>
      <c r="L20" s="39"/>
      <c r="M20" s="41"/>
      <c r="N20" s="41"/>
      <c r="O20" s="42"/>
    </row>
    <row r="21" spans="1:17" x14ac:dyDescent="0.2">
      <c r="A21" s="34"/>
      <c r="B21" s="43" t="s">
        <v>34</v>
      </c>
      <c r="C21" s="35"/>
      <c r="D21" s="44"/>
      <c r="E21" s="36"/>
      <c r="F21" s="36"/>
      <c r="G21" s="36"/>
      <c r="H21" s="45">
        <f>SUM(H17:H20)</f>
        <v>391530000</v>
      </c>
      <c r="I21" s="45">
        <f>SUM(I17:I20)</f>
        <v>71102982.399999991</v>
      </c>
      <c r="J21" s="45">
        <f>SUM(J17:J19)</f>
        <v>224090.01</v>
      </c>
      <c r="K21" s="45">
        <f>SUM(K17:K19)</f>
        <v>1596725.1499999997</v>
      </c>
      <c r="L21" s="45">
        <f>SUM(L17:L19)</f>
        <v>69506257.249999985</v>
      </c>
      <c r="M21" s="46">
        <f>SUM(M17:M19)</f>
        <v>1</v>
      </c>
      <c r="N21" s="47"/>
      <c r="O21" s="48"/>
    </row>
    <row r="22" spans="1:17" s="53" customFormat="1" ht="11.25" x14ac:dyDescent="0.2">
      <c r="A22" s="49" t="s">
        <v>35</v>
      </c>
      <c r="B22" s="50"/>
      <c r="C22" s="50"/>
      <c r="D22" s="50"/>
      <c r="E22" s="50"/>
      <c r="F22" s="50"/>
      <c r="G22" s="50"/>
      <c r="H22" s="50"/>
      <c r="I22" s="50"/>
      <c r="J22" s="50"/>
      <c r="K22" s="51"/>
      <c r="L22" s="51"/>
      <c r="M22" s="51"/>
      <c r="N22" s="51"/>
      <c r="O22" s="52"/>
    </row>
    <row r="23" spans="1:17" s="53" customFormat="1" ht="13.5" thickBot="1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6"/>
      <c r="L23" s="56"/>
      <c r="M23" s="56"/>
      <c r="N23" s="56"/>
      <c r="O23" s="57"/>
    </row>
    <row r="24" spans="1:17" ht="13.5" thickBot="1" x14ac:dyDescent="0.25"/>
    <row r="25" spans="1:17" ht="15.75" x14ac:dyDescent="0.25">
      <c r="A25" s="17" t="s">
        <v>36</v>
      </c>
      <c r="B25" s="18"/>
      <c r="C25" s="19"/>
      <c r="D25" s="19"/>
      <c r="E25" s="19"/>
      <c r="F25" s="19"/>
      <c r="G25" s="19"/>
      <c r="H25" s="20"/>
      <c r="J25" s="17" t="s">
        <v>37</v>
      </c>
      <c r="K25" s="19"/>
      <c r="L25" s="19"/>
      <c r="M25" s="19"/>
      <c r="N25" s="19"/>
      <c r="O25" s="20"/>
    </row>
    <row r="26" spans="1:17" ht="6.75" customHeight="1" x14ac:dyDescent="0.2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2" customFormat="1" ht="12.75" customHeight="1" x14ac:dyDescent="0.2">
      <c r="A27" s="58"/>
      <c r="B27" s="59"/>
      <c r="C27" s="59"/>
      <c r="D27" s="59"/>
      <c r="E27" s="59"/>
      <c r="F27" s="60" t="s">
        <v>38</v>
      </c>
      <c r="G27" s="61" t="s">
        <v>39</v>
      </c>
      <c r="H27" s="103" t="s">
        <v>40</v>
      </c>
      <c r="I27" s="1"/>
      <c r="J27" s="63"/>
      <c r="K27" s="71"/>
      <c r="L27" s="285" t="s">
        <v>41</v>
      </c>
      <c r="M27" s="286" t="s">
        <v>42</v>
      </c>
      <c r="N27" s="287"/>
      <c r="O27" s="288"/>
    </row>
    <row r="28" spans="1:17" x14ac:dyDescent="0.2">
      <c r="A28" s="63"/>
      <c r="B28" s="64" t="s">
        <v>43</v>
      </c>
      <c r="C28" s="64"/>
      <c r="D28" s="64"/>
      <c r="E28" s="64"/>
      <c r="F28" s="289">
        <v>102883722.59</v>
      </c>
      <c r="G28" s="148">
        <f>H28-F28</f>
        <v>-1466916.299999997</v>
      </c>
      <c r="H28" s="290">
        <v>101416806.29000001</v>
      </c>
      <c r="I28" s="65"/>
      <c r="J28" s="34"/>
      <c r="K28" s="78"/>
      <c r="L28" s="291"/>
      <c r="M28" s="292" t="s">
        <v>44</v>
      </c>
      <c r="N28" s="293"/>
      <c r="O28" s="294"/>
    </row>
    <row r="29" spans="1:17" x14ac:dyDescent="0.2">
      <c r="A29" s="21"/>
      <c r="B29" s="14" t="s">
        <v>45</v>
      </c>
      <c r="C29" s="14"/>
      <c r="D29" s="14"/>
      <c r="E29" s="14"/>
      <c r="F29" s="108">
        <v>888864.68</v>
      </c>
      <c r="G29" s="148">
        <f>H29-F29</f>
        <v>-18794.210000000079</v>
      </c>
      <c r="H29" s="295">
        <v>870070.47</v>
      </c>
      <c r="I29" s="65"/>
      <c r="J29" s="296" t="s">
        <v>46</v>
      </c>
      <c r="K29" s="74"/>
      <c r="L29" s="297">
        <v>2.7000000000000001E-3</v>
      </c>
      <c r="M29" s="298"/>
      <c r="N29" s="299">
        <v>-23.18</v>
      </c>
      <c r="O29" s="300"/>
    </row>
    <row r="30" spans="1:17" x14ac:dyDescent="0.2">
      <c r="A30" s="21"/>
      <c r="B30" s="66" t="s">
        <v>47</v>
      </c>
      <c r="C30" s="66"/>
      <c r="D30" s="66"/>
      <c r="E30" s="66"/>
      <c r="F30" s="301">
        <v>103772587.27</v>
      </c>
      <c r="G30" s="302">
        <f>H30-F30</f>
        <v>-1485710.5099999905</v>
      </c>
      <c r="H30" s="303">
        <v>102286876.76000001</v>
      </c>
      <c r="I30" s="65"/>
      <c r="J30" s="296" t="s">
        <v>48</v>
      </c>
      <c r="K30" s="74"/>
      <c r="L30" s="297">
        <v>2.9999999999999997E-4</v>
      </c>
      <c r="M30" s="304"/>
      <c r="N30" s="305">
        <v>-3.07</v>
      </c>
      <c r="O30" s="306"/>
    </row>
    <row r="31" spans="1:17" x14ac:dyDescent="0.2">
      <c r="A31" s="21"/>
      <c r="B31" s="14"/>
      <c r="C31" s="14"/>
      <c r="D31" s="14"/>
      <c r="E31" s="14"/>
      <c r="F31" s="108">
        <v>0</v>
      </c>
      <c r="G31" s="148"/>
      <c r="H31" s="203"/>
      <c r="I31" s="65"/>
      <c r="J31" s="296" t="s">
        <v>49</v>
      </c>
      <c r="K31" s="74"/>
      <c r="L31" s="297">
        <v>6.3299999999999995E-2</v>
      </c>
      <c r="M31" s="304"/>
      <c r="N31" s="305">
        <v>-16.39</v>
      </c>
      <c r="O31" s="306"/>
    </row>
    <row r="32" spans="1:17" x14ac:dyDescent="0.2">
      <c r="A32" s="21"/>
      <c r="B32" s="14"/>
      <c r="C32" s="14"/>
      <c r="D32" s="14"/>
      <c r="E32" s="14"/>
      <c r="F32" s="108">
        <v>0</v>
      </c>
      <c r="G32" s="148"/>
      <c r="H32" s="203"/>
      <c r="I32" s="65"/>
      <c r="J32" s="296" t="s">
        <v>50</v>
      </c>
      <c r="K32" s="74"/>
      <c r="L32" s="297">
        <v>0.1105</v>
      </c>
      <c r="M32" s="307"/>
      <c r="N32" s="308">
        <v>-2.46</v>
      </c>
      <c r="O32" s="309"/>
    </row>
    <row r="33" spans="1:15" ht="15.75" customHeight="1" x14ac:dyDescent="0.2">
      <c r="A33" s="21"/>
      <c r="B33" s="14"/>
      <c r="C33" s="14"/>
      <c r="D33" s="14"/>
      <c r="E33" s="14"/>
      <c r="F33" s="108">
        <v>0</v>
      </c>
      <c r="G33" s="310"/>
      <c r="H33" s="311"/>
      <c r="I33" s="65"/>
      <c r="J33" s="312"/>
      <c r="K33" s="157"/>
      <c r="L33" s="313"/>
      <c r="M33" s="314"/>
      <c r="N33" s="315" t="s">
        <v>51</v>
      </c>
      <c r="O33" s="316"/>
    </row>
    <row r="34" spans="1:15" x14ac:dyDescent="0.2">
      <c r="A34" s="21"/>
      <c r="B34" s="14" t="s">
        <v>52</v>
      </c>
      <c r="C34" s="14"/>
      <c r="D34" s="14"/>
      <c r="E34" s="14"/>
      <c r="F34" s="108">
        <v>5.89</v>
      </c>
      <c r="G34" s="148">
        <f t="shared" ref="G34:G39" si="0">H34-F34</f>
        <v>0</v>
      </c>
      <c r="H34" s="295">
        <v>5.89</v>
      </c>
      <c r="I34" s="65"/>
      <c r="J34" s="296" t="s">
        <v>53</v>
      </c>
      <c r="K34" s="74"/>
      <c r="L34" s="297">
        <v>0.81610000000000005</v>
      </c>
      <c r="M34" s="298"/>
      <c r="N34" s="299">
        <v>153.36000000000001</v>
      </c>
      <c r="O34" s="300"/>
    </row>
    <row r="35" spans="1:15" x14ac:dyDescent="0.2">
      <c r="A35" s="21"/>
      <c r="B35" s="14" t="s">
        <v>54</v>
      </c>
      <c r="C35" s="14"/>
      <c r="D35" s="14"/>
      <c r="E35" s="14"/>
      <c r="F35" s="108">
        <v>147.15</v>
      </c>
      <c r="G35" s="148">
        <f t="shared" si="0"/>
        <v>-1.0000000000019327E-2</v>
      </c>
      <c r="H35" s="295">
        <v>147.13999999999999</v>
      </c>
      <c r="I35" s="65"/>
      <c r="J35" s="296" t="s">
        <v>55</v>
      </c>
      <c r="K35" s="74"/>
      <c r="L35" s="297">
        <v>6.3E-3</v>
      </c>
      <c r="M35" s="304"/>
      <c r="N35" s="305">
        <v>161.44999999999999</v>
      </c>
      <c r="O35" s="306"/>
    </row>
    <row r="36" spans="1:15" ht="12.75" customHeight="1" x14ac:dyDescent="0.2">
      <c r="A36" s="21"/>
      <c r="B36" s="14" t="s">
        <v>56</v>
      </c>
      <c r="C36" s="14"/>
      <c r="D36" s="14"/>
      <c r="E36" s="14"/>
      <c r="F36" s="317">
        <v>19870</v>
      </c>
      <c r="G36" s="318">
        <f t="shared" si="0"/>
        <v>-337</v>
      </c>
      <c r="H36" s="319">
        <v>19533</v>
      </c>
      <c r="I36" s="65"/>
      <c r="J36" s="296" t="s">
        <v>57</v>
      </c>
      <c r="K36" s="74"/>
      <c r="L36" s="297">
        <v>8.0000000000000004E-4</v>
      </c>
      <c r="M36" s="304"/>
      <c r="N36" s="305">
        <v>143.12</v>
      </c>
      <c r="O36" s="306"/>
    </row>
    <row r="37" spans="1:15" ht="13.5" thickBot="1" x14ac:dyDescent="0.25">
      <c r="A37" s="21"/>
      <c r="B37" s="14" t="s">
        <v>58</v>
      </c>
      <c r="C37" s="14"/>
      <c r="D37" s="14"/>
      <c r="E37" s="14"/>
      <c r="F37" s="317">
        <v>9313</v>
      </c>
      <c r="G37" s="318">
        <f t="shared" si="0"/>
        <v>-168</v>
      </c>
      <c r="H37" s="319">
        <v>9145</v>
      </c>
      <c r="I37" s="65"/>
      <c r="J37" s="195" t="s">
        <v>59</v>
      </c>
      <c r="K37" s="74"/>
      <c r="L37" s="320"/>
      <c r="M37" s="321"/>
      <c r="N37" s="322">
        <v>124.91</v>
      </c>
      <c r="O37" s="323"/>
    </row>
    <row r="38" spans="1:15" ht="13.5" thickBot="1" x14ac:dyDescent="0.25">
      <c r="A38" s="21"/>
      <c r="B38" s="14" t="s">
        <v>60</v>
      </c>
      <c r="C38" s="14"/>
      <c r="D38" s="14"/>
      <c r="E38" s="14"/>
      <c r="F38" s="108">
        <v>5222.58</v>
      </c>
      <c r="G38" s="148">
        <f t="shared" si="0"/>
        <v>14.039999999999964</v>
      </c>
      <c r="H38" s="295">
        <v>5236.62</v>
      </c>
      <c r="I38" s="65"/>
      <c r="J38" s="324"/>
      <c r="K38" s="325"/>
      <c r="L38" s="326"/>
      <c r="M38" s="327"/>
      <c r="N38" s="327"/>
      <c r="O38" s="328"/>
    </row>
    <row r="39" spans="1:15" ht="12.75" customHeight="1" x14ac:dyDescent="0.2">
      <c r="A39" s="34"/>
      <c r="B39" s="67" t="s">
        <v>61</v>
      </c>
      <c r="C39" s="67"/>
      <c r="D39" s="67"/>
      <c r="E39" s="67"/>
      <c r="F39" s="329">
        <v>11142.77</v>
      </c>
      <c r="G39" s="330">
        <f t="shared" si="0"/>
        <v>42.239999999999782</v>
      </c>
      <c r="H39" s="331">
        <v>11185.01</v>
      </c>
      <c r="I39" s="65"/>
      <c r="J39" s="332" t="s">
        <v>62</v>
      </c>
      <c r="K39" s="333"/>
      <c r="L39" s="333"/>
      <c r="M39" s="333"/>
      <c r="N39" s="333"/>
      <c r="O39" s="334"/>
    </row>
    <row r="40" spans="1:15" s="53" customFormat="1" x14ac:dyDescent="0.2">
      <c r="A40" s="49"/>
      <c r="B40" s="50"/>
      <c r="C40" s="50"/>
      <c r="D40" s="50"/>
      <c r="E40" s="50"/>
      <c r="F40" s="51"/>
      <c r="G40" s="51"/>
      <c r="H40" s="68"/>
      <c r="I40" s="65"/>
      <c r="J40" s="335"/>
      <c r="K40" s="336"/>
      <c r="L40" s="336"/>
      <c r="M40" s="336"/>
      <c r="N40" s="336"/>
      <c r="O40" s="337"/>
    </row>
    <row r="41" spans="1:15" s="53" customFormat="1" ht="13.5" thickBot="1" x14ac:dyDescent="0.25">
      <c r="A41" s="54"/>
      <c r="B41" s="55"/>
      <c r="C41" s="55"/>
      <c r="D41" s="55"/>
      <c r="E41" s="55"/>
      <c r="F41" s="55"/>
      <c r="G41" s="55"/>
      <c r="H41" s="57"/>
      <c r="I41" s="65"/>
      <c r="J41" s="272"/>
      <c r="K41" s="273"/>
      <c r="L41" s="273"/>
      <c r="M41" s="273"/>
      <c r="N41" s="273"/>
      <c r="O41" s="274"/>
    </row>
    <row r="42" spans="1:15" ht="13.5" thickBot="1" x14ac:dyDescent="0.25">
      <c r="I42" s="65"/>
    </row>
    <row r="43" spans="1:15" ht="15.75" x14ac:dyDescent="0.25">
      <c r="A43" s="17" t="s">
        <v>63</v>
      </c>
      <c r="B43" s="19"/>
      <c r="C43" s="19"/>
      <c r="D43" s="19"/>
      <c r="E43" s="19"/>
      <c r="F43" s="19"/>
      <c r="G43" s="19"/>
      <c r="H43" s="20"/>
      <c r="I43" s="65"/>
      <c r="J43" s="69"/>
      <c r="L43" s="14"/>
    </row>
    <row r="44" spans="1:15" x14ac:dyDescent="0.2">
      <c r="A44" s="21"/>
      <c r="B44" s="14"/>
      <c r="C44" s="14"/>
      <c r="D44" s="14"/>
      <c r="E44" s="14"/>
      <c r="F44" s="14"/>
      <c r="G44" s="14"/>
      <c r="H44" s="22"/>
      <c r="I44" s="65"/>
      <c r="J44" s="14"/>
      <c r="L44" s="182"/>
    </row>
    <row r="45" spans="1:15" x14ac:dyDescent="0.2">
      <c r="A45" s="58"/>
      <c r="B45" s="59"/>
      <c r="C45" s="59"/>
      <c r="D45" s="59"/>
      <c r="E45" s="59"/>
      <c r="F45" s="100" t="s">
        <v>64</v>
      </c>
      <c r="G45" s="100" t="s">
        <v>39</v>
      </c>
      <c r="H45" s="70" t="s">
        <v>40</v>
      </c>
      <c r="I45" s="65"/>
      <c r="J45" s="182"/>
      <c r="L45" s="182"/>
    </row>
    <row r="46" spans="1:15" x14ac:dyDescent="0.2">
      <c r="A46" s="63"/>
      <c r="B46" s="64" t="s">
        <v>65</v>
      </c>
      <c r="C46" s="64"/>
      <c r="D46" s="64"/>
      <c r="E46" s="71"/>
      <c r="F46" s="147">
        <v>616763.98</v>
      </c>
      <c r="G46" s="31">
        <f>H46-F46</f>
        <v>0</v>
      </c>
      <c r="H46" s="290">
        <f>+F47</f>
        <v>616763.98</v>
      </c>
      <c r="I46" s="65"/>
      <c r="J46" s="72"/>
      <c r="K46" s="72"/>
      <c r="L46" s="72"/>
      <c r="O46" s="73"/>
    </row>
    <row r="47" spans="1:15" x14ac:dyDescent="0.2">
      <c r="A47" s="21"/>
      <c r="B47" s="14" t="s">
        <v>66</v>
      </c>
      <c r="C47" s="14"/>
      <c r="D47" s="14"/>
      <c r="E47" s="74"/>
      <c r="F47" s="148">
        <v>616763.98</v>
      </c>
      <c r="G47" s="31">
        <f>H47-F47</f>
        <v>0</v>
      </c>
      <c r="H47" s="203">
        <v>616763.98</v>
      </c>
      <c r="I47" s="65"/>
      <c r="J47" s="72"/>
      <c r="O47" s="73"/>
    </row>
    <row r="48" spans="1:15" x14ac:dyDescent="0.2">
      <c r="A48" s="21"/>
      <c r="B48" s="14" t="s">
        <v>67</v>
      </c>
      <c r="C48" s="14"/>
      <c r="D48" s="14"/>
      <c r="E48" s="74"/>
      <c r="F48" s="148">
        <v>0</v>
      </c>
      <c r="G48" s="31">
        <v>0</v>
      </c>
      <c r="H48" s="203">
        <v>0</v>
      </c>
      <c r="I48" s="65"/>
      <c r="J48" s="14"/>
      <c r="L48" s="75"/>
      <c r="O48" s="73"/>
    </row>
    <row r="49" spans="1:15" x14ac:dyDescent="0.2">
      <c r="A49" s="21"/>
      <c r="B49" s="14" t="s">
        <v>68</v>
      </c>
      <c r="C49" s="14"/>
      <c r="D49" s="14"/>
      <c r="E49" s="74"/>
      <c r="F49" s="148">
        <v>0</v>
      </c>
      <c r="G49" s="31">
        <v>0</v>
      </c>
      <c r="H49" s="203">
        <v>0</v>
      </c>
      <c r="I49" s="65"/>
      <c r="J49" s="72"/>
      <c r="L49" s="75"/>
      <c r="O49" s="73"/>
    </row>
    <row r="50" spans="1:15" x14ac:dyDescent="0.2">
      <c r="A50" s="21"/>
      <c r="B50" s="14" t="s">
        <v>69</v>
      </c>
      <c r="C50" s="14"/>
      <c r="D50" s="14"/>
      <c r="E50" s="74"/>
      <c r="F50" s="148">
        <v>2370084.2400000002</v>
      </c>
      <c r="G50" s="31">
        <f>H50-F50</f>
        <v>-435796.34000000032</v>
      </c>
      <c r="H50" s="203">
        <v>1934287.9</v>
      </c>
      <c r="I50" s="65"/>
      <c r="J50" s="76"/>
      <c r="K50" s="77"/>
      <c r="L50" s="14"/>
      <c r="O50" s="73"/>
    </row>
    <row r="51" spans="1:15" x14ac:dyDescent="0.2">
      <c r="A51" s="21"/>
      <c r="B51" s="14" t="s">
        <v>70</v>
      </c>
      <c r="C51" s="14"/>
      <c r="D51" s="14"/>
      <c r="E51" s="74"/>
      <c r="F51" s="148">
        <v>0</v>
      </c>
      <c r="G51" s="31">
        <v>0</v>
      </c>
      <c r="H51" s="203">
        <v>0</v>
      </c>
      <c r="I51" s="65"/>
      <c r="J51" s="76"/>
      <c r="K51" s="75"/>
      <c r="L51" s="76"/>
      <c r="O51" s="73"/>
    </row>
    <row r="52" spans="1:15" x14ac:dyDescent="0.2">
      <c r="A52" s="21"/>
      <c r="B52" s="14"/>
      <c r="C52" s="14"/>
      <c r="D52" s="14"/>
      <c r="E52" s="74"/>
      <c r="F52" s="148"/>
      <c r="G52" s="31"/>
      <c r="H52" s="203"/>
      <c r="I52" s="65"/>
      <c r="J52" s="14"/>
      <c r="L52" s="14"/>
      <c r="O52" s="73"/>
    </row>
    <row r="53" spans="1:15" x14ac:dyDescent="0.2">
      <c r="A53" s="21"/>
      <c r="B53" s="66" t="s">
        <v>71</v>
      </c>
      <c r="C53" s="14"/>
      <c r="D53" s="14"/>
      <c r="E53" s="74"/>
      <c r="F53" s="302">
        <v>2986848.22</v>
      </c>
      <c r="G53" s="31">
        <f>H53-F53</f>
        <v>-435796.34000000032</v>
      </c>
      <c r="H53" s="338">
        <f>H47+H50</f>
        <v>2551051.88</v>
      </c>
      <c r="I53" s="65"/>
      <c r="J53" s="76"/>
      <c r="L53" s="76"/>
      <c r="O53" s="73"/>
    </row>
    <row r="54" spans="1:15" x14ac:dyDescent="0.2">
      <c r="A54" s="34"/>
      <c r="B54" s="67"/>
      <c r="C54" s="67"/>
      <c r="D54" s="67"/>
      <c r="E54" s="78"/>
      <c r="F54" s="79"/>
      <c r="G54" s="79"/>
      <c r="H54" s="80"/>
      <c r="I54" s="65"/>
      <c r="J54" s="14"/>
      <c r="L54" s="14"/>
      <c r="O54" s="73"/>
    </row>
    <row r="55" spans="1:15" x14ac:dyDescent="0.2">
      <c r="A55" s="49"/>
      <c r="B55" s="51"/>
      <c r="C55" s="51"/>
      <c r="D55" s="51"/>
      <c r="E55" s="51"/>
      <c r="F55" s="81"/>
      <c r="G55" s="81"/>
      <c r="H55" s="82"/>
      <c r="I55" s="65"/>
      <c r="J55" s="14"/>
    </row>
    <row r="56" spans="1:15" x14ac:dyDescent="0.2">
      <c r="A56" s="49"/>
      <c r="B56" s="51"/>
      <c r="C56" s="51"/>
      <c r="D56" s="51"/>
      <c r="E56" s="51"/>
      <c r="F56" s="81"/>
      <c r="G56" s="81"/>
      <c r="H56" s="82"/>
      <c r="I56" s="65"/>
      <c r="J56" s="14"/>
      <c r="L56" s="73"/>
      <c r="M56" s="73"/>
    </row>
    <row r="57" spans="1:15" ht="13.5" thickBot="1" x14ac:dyDescent="0.25">
      <c r="A57" s="83"/>
      <c r="B57" s="56"/>
      <c r="C57" s="56"/>
      <c r="D57" s="56"/>
      <c r="E57" s="56"/>
      <c r="F57" s="84"/>
      <c r="G57" s="84"/>
      <c r="H57" s="85"/>
      <c r="I57" s="65"/>
    </row>
    <row r="58" spans="1:15" x14ac:dyDescent="0.2">
      <c r="I58" s="65"/>
    </row>
    <row r="59" spans="1:15" ht="13.5" thickBot="1" x14ac:dyDescent="0.25">
      <c r="I59" s="65"/>
    </row>
    <row r="60" spans="1:15" ht="16.5" thickBot="1" x14ac:dyDescent="0.3">
      <c r="A60" s="17" t="s">
        <v>72</v>
      </c>
      <c r="B60" s="19"/>
      <c r="C60" s="19"/>
      <c r="D60" s="19"/>
      <c r="E60" s="19"/>
      <c r="F60" s="19"/>
      <c r="G60" s="19"/>
      <c r="H60" s="20"/>
      <c r="I60" s="65"/>
      <c r="J60" s="339" t="s">
        <v>73</v>
      </c>
      <c r="K60" s="340"/>
    </row>
    <row r="61" spans="1:15" ht="6.75" customHeight="1" x14ac:dyDescent="0.2">
      <c r="A61" s="21"/>
      <c r="B61" s="14"/>
      <c r="C61" s="14"/>
      <c r="D61" s="14"/>
      <c r="E61" s="14"/>
      <c r="F61" s="14"/>
      <c r="G61" s="14"/>
      <c r="H61" s="22"/>
      <c r="I61" s="65"/>
      <c r="J61" s="21"/>
      <c r="K61" s="22"/>
    </row>
    <row r="62" spans="1:15" s="62" customFormat="1" x14ac:dyDescent="0.2">
      <c r="A62" s="58"/>
      <c r="B62" s="59"/>
      <c r="C62" s="59"/>
      <c r="D62" s="59"/>
      <c r="E62" s="86"/>
      <c r="F62" s="100" t="s">
        <v>64</v>
      </c>
      <c r="G62" s="61" t="s">
        <v>39</v>
      </c>
      <c r="H62" s="70" t="s">
        <v>40</v>
      </c>
      <c r="I62" s="65"/>
      <c r="J62" s="21" t="s">
        <v>74</v>
      </c>
      <c r="K62" s="341">
        <v>9.5200000000000007E-2</v>
      </c>
    </row>
    <row r="63" spans="1:15" ht="13.5" thickBot="1" x14ac:dyDescent="0.25">
      <c r="A63" s="63"/>
      <c r="B63" s="87" t="s">
        <v>75</v>
      </c>
      <c r="C63" s="64"/>
      <c r="D63" s="64"/>
      <c r="E63" s="14"/>
      <c r="F63" s="88"/>
      <c r="G63" s="71"/>
      <c r="H63" s="89"/>
      <c r="I63" s="65"/>
      <c r="J63" s="342"/>
      <c r="K63" s="343"/>
    </row>
    <row r="64" spans="1:15" ht="14.25" x14ac:dyDescent="0.2">
      <c r="A64" s="21"/>
      <c r="B64" s="14" t="s">
        <v>76</v>
      </c>
      <c r="C64" s="14"/>
      <c r="D64" s="14"/>
      <c r="E64" s="14"/>
      <c r="F64" s="344">
        <v>106233898.64</v>
      </c>
      <c r="G64" s="31">
        <f>-F64+H64</f>
        <v>-1443684.099999994</v>
      </c>
      <c r="H64" s="345">
        <v>104790214.54000001</v>
      </c>
      <c r="I64" s="65"/>
      <c r="J64" s="14"/>
      <c r="K64" s="90"/>
    </row>
    <row r="65" spans="1:16" x14ac:dyDescent="0.2">
      <c r="A65" s="21"/>
      <c r="B65" s="14" t="s">
        <v>77</v>
      </c>
      <c r="C65" s="14"/>
      <c r="D65" s="14"/>
      <c r="E65" s="14"/>
      <c r="F65" s="30">
        <v>0</v>
      </c>
      <c r="G65" s="31">
        <v>0</v>
      </c>
      <c r="H65" s="203">
        <v>0</v>
      </c>
      <c r="I65" s="65"/>
      <c r="J65" s="51"/>
      <c r="K65" s="14"/>
    </row>
    <row r="66" spans="1:16" x14ac:dyDescent="0.2">
      <c r="A66" s="21"/>
      <c r="B66" s="14" t="s">
        <v>78</v>
      </c>
      <c r="C66" s="14"/>
      <c r="D66" s="14"/>
      <c r="E66" s="14"/>
      <c r="F66" s="344">
        <v>616763.98</v>
      </c>
      <c r="G66" s="31">
        <f>(-F66+H66)</f>
        <v>0</v>
      </c>
      <c r="H66" s="203">
        <f>+H47</f>
        <v>616763.98</v>
      </c>
      <c r="I66" s="65"/>
      <c r="J66" s="14"/>
      <c r="K66" s="14"/>
    </row>
    <row r="67" spans="1:16" x14ac:dyDescent="0.2">
      <c r="A67" s="21"/>
      <c r="B67" s="14" t="s">
        <v>70</v>
      </c>
      <c r="C67" s="14"/>
      <c r="D67" s="14"/>
      <c r="E67" s="91"/>
      <c r="F67" s="346">
        <v>0</v>
      </c>
      <c r="G67" s="40"/>
      <c r="H67" s="347">
        <v>0</v>
      </c>
      <c r="I67" s="65"/>
    </row>
    <row r="68" spans="1:16" ht="13.5" thickBot="1" x14ac:dyDescent="0.25">
      <c r="A68" s="21"/>
      <c r="B68" s="66" t="s">
        <v>79</v>
      </c>
      <c r="C68" s="14"/>
      <c r="D68" s="14"/>
      <c r="E68" s="14"/>
      <c r="F68" s="348">
        <v>106850662.62</v>
      </c>
      <c r="G68" s="180">
        <f>SUM(G64:G67)</f>
        <v>-1443684.099999994</v>
      </c>
      <c r="H68" s="349">
        <f>SUM(H64:H67)</f>
        <v>105406978.52000001</v>
      </c>
      <c r="I68" s="65"/>
      <c r="J68" s="73"/>
    </row>
    <row r="69" spans="1:16" ht="15.75" x14ac:dyDescent="0.25">
      <c r="A69" s="21"/>
      <c r="B69" s="14"/>
      <c r="C69" s="14"/>
      <c r="D69" s="14"/>
      <c r="E69" s="14"/>
      <c r="F69" s="350"/>
      <c r="G69" s="72"/>
      <c r="H69" s="303"/>
      <c r="I69" s="65"/>
      <c r="J69" s="17" t="s">
        <v>80</v>
      </c>
      <c r="K69" s="19"/>
      <c r="L69" s="19"/>
      <c r="M69" s="19"/>
      <c r="N69" s="19"/>
      <c r="O69" s="20"/>
    </row>
    <row r="70" spans="1:16" ht="6.75" customHeight="1" x14ac:dyDescent="0.2">
      <c r="A70" s="21"/>
      <c r="B70" s="66"/>
      <c r="C70" s="14"/>
      <c r="D70" s="14"/>
      <c r="E70" s="14"/>
      <c r="F70" s="344"/>
      <c r="G70" s="72"/>
      <c r="H70" s="295"/>
      <c r="I70" s="65"/>
      <c r="J70" s="21"/>
      <c r="K70" s="14"/>
      <c r="L70" s="14"/>
      <c r="M70" s="14"/>
      <c r="N70" s="14"/>
      <c r="O70" s="22"/>
    </row>
    <row r="71" spans="1:16" x14ac:dyDescent="0.2">
      <c r="A71" s="21"/>
      <c r="B71" s="66" t="s">
        <v>81</v>
      </c>
      <c r="C71" s="14"/>
      <c r="D71" s="14"/>
      <c r="E71" s="14"/>
      <c r="F71" s="344"/>
      <c r="G71" s="72"/>
      <c r="H71" s="295"/>
      <c r="I71" s="65"/>
      <c r="J71" s="23"/>
      <c r="K71" s="155"/>
      <c r="L71" s="100" t="s">
        <v>82</v>
      </c>
      <c r="M71" s="100" t="s">
        <v>83</v>
      </c>
      <c r="N71" s="100" t="s">
        <v>84</v>
      </c>
      <c r="O71" s="70" t="s">
        <v>85</v>
      </c>
    </row>
    <row r="72" spans="1:16" x14ac:dyDescent="0.2">
      <c r="A72" s="21"/>
      <c r="B72" s="14" t="s">
        <v>86</v>
      </c>
      <c r="C72" s="14"/>
      <c r="D72" s="14"/>
      <c r="E72" s="14"/>
      <c r="F72" s="344">
        <v>71102982.400000006</v>
      </c>
      <c r="G72" s="72">
        <f>(-F72+H72)</f>
        <v>-1596725.1500000209</v>
      </c>
      <c r="H72" s="295">
        <f>+L21</f>
        <v>69506257.249999985</v>
      </c>
      <c r="I72" s="65"/>
      <c r="J72" s="21"/>
      <c r="K72" s="14"/>
      <c r="L72" s="351"/>
      <c r="M72" s="109"/>
      <c r="N72" s="352"/>
      <c r="O72" s="353"/>
    </row>
    <row r="73" spans="1:16" x14ac:dyDescent="0.2">
      <c r="A73" s="21"/>
      <c r="B73" s="14" t="s">
        <v>87</v>
      </c>
      <c r="C73" s="14"/>
      <c r="D73" s="14"/>
      <c r="E73" s="91"/>
      <c r="F73" s="346">
        <v>0</v>
      </c>
      <c r="G73" s="222"/>
      <c r="H73" s="331">
        <v>0</v>
      </c>
      <c r="I73" s="65"/>
      <c r="J73" s="21" t="s">
        <v>88</v>
      </c>
      <c r="K73" s="14"/>
      <c r="L73" s="351">
        <v>102286876.76000001</v>
      </c>
      <c r="M73" s="109">
        <v>1</v>
      </c>
      <c r="N73" s="354">
        <v>19533</v>
      </c>
      <c r="O73" s="355">
        <v>643637.39</v>
      </c>
    </row>
    <row r="74" spans="1:16" x14ac:dyDescent="0.2">
      <c r="A74" s="21"/>
      <c r="B74" s="66" t="s">
        <v>89</v>
      </c>
      <c r="C74" s="14"/>
      <c r="D74" s="14"/>
      <c r="E74" s="14"/>
      <c r="F74" s="350">
        <v>71102982.400000006</v>
      </c>
      <c r="G74" s="356">
        <f>SUM(G72:G73)</f>
        <v>-1596725.1500000209</v>
      </c>
      <c r="H74" s="338">
        <f>SUM(H72:H73)</f>
        <v>69506257.249999985</v>
      </c>
      <c r="I74" s="65"/>
      <c r="J74" s="21" t="s">
        <v>90</v>
      </c>
      <c r="K74" s="14"/>
      <c r="L74" s="351">
        <v>0</v>
      </c>
      <c r="M74" s="109">
        <v>0</v>
      </c>
      <c r="N74" s="352">
        <v>0</v>
      </c>
      <c r="O74" s="355">
        <v>0</v>
      </c>
    </row>
    <row r="75" spans="1:16" x14ac:dyDescent="0.2">
      <c r="A75" s="21"/>
      <c r="B75" s="14"/>
      <c r="C75" s="14"/>
      <c r="D75" s="14"/>
      <c r="E75" s="14"/>
      <c r="F75" s="357"/>
      <c r="G75" s="74"/>
      <c r="H75" s="22"/>
      <c r="I75" s="65"/>
      <c r="J75" s="21" t="s">
        <v>91</v>
      </c>
      <c r="K75" s="14"/>
      <c r="L75" s="351">
        <v>0</v>
      </c>
      <c r="M75" s="109">
        <v>0</v>
      </c>
      <c r="N75" s="354">
        <v>0</v>
      </c>
      <c r="O75" s="355">
        <v>0</v>
      </c>
    </row>
    <row r="76" spans="1:16" x14ac:dyDescent="0.2">
      <c r="A76" s="21"/>
      <c r="B76" s="14"/>
      <c r="C76" s="66"/>
      <c r="D76" s="66"/>
      <c r="E76" s="66"/>
      <c r="F76" s="358"/>
      <c r="G76" s="359"/>
      <c r="H76" s="360"/>
      <c r="I76" s="65"/>
      <c r="J76" s="361" t="s">
        <v>92</v>
      </c>
      <c r="K76" s="67"/>
      <c r="L76" s="126">
        <v>102286876.76000001</v>
      </c>
      <c r="M76" s="362"/>
      <c r="N76" s="363">
        <v>19533</v>
      </c>
      <c r="O76" s="364">
        <v>643637.39</v>
      </c>
      <c r="P76" s="73"/>
    </row>
    <row r="77" spans="1:16" x14ac:dyDescent="0.2">
      <c r="A77" s="21"/>
      <c r="B77" s="14"/>
      <c r="C77" s="14"/>
      <c r="D77" s="14"/>
      <c r="E77" s="14"/>
      <c r="F77" s="357"/>
      <c r="G77" s="74"/>
      <c r="H77" s="22"/>
      <c r="I77" s="65"/>
      <c r="J77" s="49"/>
      <c r="K77" s="14"/>
      <c r="L77" s="14"/>
      <c r="M77" s="14"/>
      <c r="N77" s="14"/>
      <c r="O77" s="22"/>
    </row>
    <row r="78" spans="1:16" ht="13.5" thickBot="1" x14ac:dyDescent="0.25">
      <c r="A78" s="21"/>
      <c r="B78" s="14" t="s">
        <v>93</v>
      </c>
      <c r="C78" s="14"/>
      <c r="D78" s="14"/>
      <c r="E78" s="14"/>
      <c r="F78" s="32">
        <v>1.5027999999999999</v>
      </c>
      <c r="G78" s="93"/>
      <c r="H78" s="94">
        <f>+H68/H72</f>
        <v>1.516510637896562</v>
      </c>
      <c r="I78" s="65"/>
      <c r="J78" s="83"/>
      <c r="K78" s="56"/>
      <c r="L78" s="56"/>
      <c r="M78" s="56"/>
      <c r="N78" s="56"/>
      <c r="O78" s="233"/>
    </row>
    <row r="79" spans="1:16" x14ac:dyDescent="0.2">
      <c r="A79" s="21"/>
      <c r="C79" s="14"/>
      <c r="D79" s="14"/>
      <c r="E79" s="14"/>
      <c r="F79" s="92"/>
      <c r="G79" s="93"/>
      <c r="H79" s="94"/>
      <c r="I79" s="73"/>
      <c r="J79" s="14"/>
      <c r="K79" s="14"/>
      <c r="L79" s="14"/>
      <c r="M79" s="14"/>
      <c r="N79" s="14"/>
      <c r="O79" s="14"/>
    </row>
    <row r="80" spans="1:16" x14ac:dyDescent="0.2">
      <c r="A80" s="34"/>
      <c r="B80" s="67"/>
      <c r="C80" s="67"/>
      <c r="D80" s="67"/>
      <c r="E80" s="67"/>
      <c r="F80" s="95"/>
      <c r="G80" s="96"/>
      <c r="H80" s="97"/>
      <c r="I80" s="73"/>
    </row>
    <row r="81" spans="1:15" s="53" customFormat="1" x14ac:dyDescent="0.2">
      <c r="A81" s="98" t="s">
        <v>94</v>
      </c>
      <c r="B81" s="50"/>
      <c r="C81" s="50"/>
      <c r="D81" s="50"/>
      <c r="E81" s="50"/>
      <c r="F81" s="51"/>
      <c r="G81" s="50"/>
      <c r="H81" s="52"/>
      <c r="I81" s="1"/>
    </row>
    <row r="82" spans="1:15" s="53" customFormat="1" ht="12" thickBot="1" x14ac:dyDescent="0.25">
      <c r="A82" s="54"/>
      <c r="B82" s="55"/>
      <c r="C82" s="55"/>
      <c r="D82" s="55"/>
      <c r="E82" s="55"/>
      <c r="F82" s="55"/>
      <c r="G82" s="55"/>
      <c r="H82" s="57"/>
    </row>
    <row r="83" spans="1:15" ht="12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 x14ac:dyDescent="0.25">
      <c r="A84" s="99" t="str">
        <f>+D4&amp;" - "&amp;D5</f>
        <v>Edsouth Services - Indenture No. 2, LLC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 x14ac:dyDescent="0.25">
      <c r="A86" s="17" t="s">
        <v>95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 x14ac:dyDescent="0.2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2" customFormat="1" x14ac:dyDescent="0.2">
      <c r="A88" s="58"/>
      <c r="B88" s="59"/>
      <c r="C88" s="59"/>
      <c r="D88" s="59"/>
      <c r="E88" s="86"/>
      <c r="F88" s="261" t="s">
        <v>84</v>
      </c>
      <c r="G88" s="261"/>
      <c r="H88" s="101" t="s">
        <v>96</v>
      </c>
      <c r="I88" s="102"/>
      <c r="J88" s="261" t="s">
        <v>97</v>
      </c>
      <c r="K88" s="261"/>
      <c r="L88" s="261" t="s">
        <v>98</v>
      </c>
      <c r="M88" s="261"/>
      <c r="N88" s="261" t="s">
        <v>99</v>
      </c>
      <c r="O88" s="262"/>
    </row>
    <row r="89" spans="1:15" s="62" customFormat="1" x14ac:dyDescent="0.2">
      <c r="A89" s="58"/>
      <c r="B89" s="59"/>
      <c r="C89" s="59"/>
      <c r="D89" s="59"/>
      <c r="E89" s="86"/>
      <c r="F89" s="100" t="s">
        <v>100</v>
      </c>
      <c r="G89" s="100" t="s">
        <v>101</v>
      </c>
      <c r="H89" s="104" t="s">
        <v>100</v>
      </c>
      <c r="I89" s="105" t="s">
        <v>101</v>
      </c>
      <c r="J89" s="100" t="s">
        <v>100</v>
      </c>
      <c r="K89" s="100" t="s">
        <v>101</v>
      </c>
      <c r="L89" s="100" t="s">
        <v>100</v>
      </c>
      <c r="M89" s="100" t="s">
        <v>101</v>
      </c>
      <c r="N89" s="100" t="s">
        <v>100</v>
      </c>
      <c r="O89" s="103" t="s">
        <v>101</v>
      </c>
    </row>
    <row r="90" spans="1:15" x14ac:dyDescent="0.2">
      <c r="A90" s="106" t="s">
        <v>46</v>
      </c>
      <c r="B90" s="14" t="s">
        <v>46</v>
      </c>
      <c r="C90" s="14"/>
      <c r="D90" s="14"/>
      <c r="E90" s="14"/>
      <c r="F90" s="107">
        <v>46</v>
      </c>
      <c r="G90" s="107">
        <v>49</v>
      </c>
      <c r="H90" s="108">
        <v>266399.33</v>
      </c>
      <c r="I90" s="108">
        <v>275401.92</v>
      </c>
      <c r="J90" s="109">
        <v>2.5999999999999999E-3</v>
      </c>
      <c r="K90" s="110">
        <v>2.7000000000000001E-3</v>
      </c>
      <c r="L90" s="111">
        <v>6.72</v>
      </c>
      <c r="M90" s="111">
        <v>6.73</v>
      </c>
      <c r="N90" s="111">
        <v>120</v>
      </c>
      <c r="O90" s="112">
        <v>120</v>
      </c>
    </row>
    <row r="91" spans="1:15" x14ac:dyDescent="0.2">
      <c r="A91" s="106" t="s">
        <v>48</v>
      </c>
      <c r="B91" s="14" t="s">
        <v>48</v>
      </c>
      <c r="C91" s="14"/>
      <c r="D91" s="14"/>
      <c r="E91" s="14"/>
      <c r="F91" s="107">
        <v>13</v>
      </c>
      <c r="G91" s="107">
        <v>8</v>
      </c>
      <c r="H91" s="108">
        <v>44383.29</v>
      </c>
      <c r="I91" s="108">
        <v>29002.639999999999</v>
      </c>
      <c r="J91" s="109">
        <v>4.0000000000000002E-4</v>
      </c>
      <c r="K91" s="109">
        <v>2.9999999999999997E-4</v>
      </c>
      <c r="L91" s="113">
        <v>6.8</v>
      </c>
      <c r="M91" s="113">
        <v>6.8</v>
      </c>
      <c r="N91" s="113">
        <v>115.27</v>
      </c>
      <c r="O91" s="114">
        <v>119.79</v>
      </c>
    </row>
    <row r="92" spans="1:15" x14ac:dyDescent="0.2">
      <c r="A92" s="106" t="s">
        <v>53</v>
      </c>
      <c r="B92" s="14" t="s">
        <v>53</v>
      </c>
      <c r="C92" s="14"/>
      <c r="D92" s="14"/>
      <c r="E92" s="14"/>
      <c r="F92" s="107"/>
      <c r="G92" s="107"/>
      <c r="H92" s="108"/>
      <c r="I92" s="108"/>
      <c r="J92" s="109"/>
      <c r="K92" s="109"/>
      <c r="L92" s="113"/>
      <c r="M92" s="113"/>
      <c r="N92" s="113"/>
      <c r="O92" s="114"/>
    </row>
    <row r="93" spans="1:15" x14ac:dyDescent="0.2">
      <c r="A93" s="106" t="str">
        <f t="shared" ref="A93:A99" si="1">+$B$92&amp;B93</f>
        <v>RepaymentCurrent</v>
      </c>
      <c r="B93" s="14" t="s">
        <v>102</v>
      </c>
      <c r="C93" s="14"/>
      <c r="D93" s="14"/>
      <c r="E93" s="14"/>
      <c r="F93" s="107">
        <v>14350</v>
      </c>
      <c r="G93" s="107">
        <v>14096</v>
      </c>
      <c r="H93" s="108">
        <v>74014941.170000002</v>
      </c>
      <c r="I93" s="108">
        <v>73038263.590000004</v>
      </c>
      <c r="J93" s="109">
        <v>0.71319999999999995</v>
      </c>
      <c r="K93" s="109">
        <v>0.71409999999999996</v>
      </c>
      <c r="L93" s="113">
        <v>5.9</v>
      </c>
      <c r="M93" s="113">
        <v>5.88</v>
      </c>
      <c r="N93" s="113">
        <v>146.03</v>
      </c>
      <c r="O93" s="114">
        <v>146.44</v>
      </c>
    </row>
    <row r="94" spans="1:15" x14ac:dyDescent="0.2">
      <c r="A94" s="106" t="str">
        <f t="shared" si="1"/>
        <v>Repayment31-60 Days Delinquent</v>
      </c>
      <c r="B94" s="115" t="s">
        <v>103</v>
      </c>
      <c r="C94" s="14"/>
      <c r="D94" s="14"/>
      <c r="E94" s="14"/>
      <c r="F94" s="107">
        <v>500</v>
      </c>
      <c r="G94" s="107">
        <v>549</v>
      </c>
      <c r="H94" s="108">
        <v>2960984.95</v>
      </c>
      <c r="I94" s="108">
        <v>2494717.84</v>
      </c>
      <c r="J94" s="109">
        <v>2.8500000000000001E-2</v>
      </c>
      <c r="K94" s="109">
        <v>2.4400000000000002E-2</v>
      </c>
      <c r="L94" s="113">
        <v>5.95</v>
      </c>
      <c r="M94" s="113">
        <v>5.62</v>
      </c>
      <c r="N94" s="113">
        <v>155.68</v>
      </c>
      <c r="O94" s="114">
        <v>136.15</v>
      </c>
    </row>
    <row r="95" spans="1:15" x14ac:dyDescent="0.2">
      <c r="A95" s="106" t="str">
        <f t="shared" si="1"/>
        <v>Repayment61-90 Days Delinquent</v>
      </c>
      <c r="B95" s="115" t="s">
        <v>104</v>
      </c>
      <c r="C95" s="14"/>
      <c r="D95" s="14"/>
      <c r="E95" s="14"/>
      <c r="F95" s="107">
        <v>357</v>
      </c>
      <c r="G95" s="107">
        <v>317</v>
      </c>
      <c r="H95" s="108">
        <v>1760094.82</v>
      </c>
      <c r="I95" s="108">
        <v>2212477.4900000002</v>
      </c>
      <c r="J95" s="109">
        <v>1.7000000000000001E-2</v>
      </c>
      <c r="K95" s="109">
        <v>2.1600000000000001E-2</v>
      </c>
      <c r="L95" s="113">
        <v>5.63</v>
      </c>
      <c r="M95" s="113">
        <v>6.19</v>
      </c>
      <c r="N95" s="113">
        <v>132.66999999999999</v>
      </c>
      <c r="O95" s="114">
        <v>170.23</v>
      </c>
    </row>
    <row r="96" spans="1:15" x14ac:dyDescent="0.2">
      <c r="A96" s="106" t="str">
        <f t="shared" si="1"/>
        <v>Repayment91-120 Days Delinquent</v>
      </c>
      <c r="B96" s="115" t="s">
        <v>105</v>
      </c>
      <c r="C96" s="14"/>
      <c r="D96" s="14"/>
      <c r="E96" s="14"/>
      <c r="F96" s="107">
        <v>273</v>
      </c>
      <c r="G96" s="107">
        <v>219</v>
      </c>
      <c r="H96" s="108">
        <v>1603292.86</v>
      </c>
      <c r="I96" s="108">
        <v>1215635.22</v>
      </c>
      <c r="J96" s="109">
        <v>1.55E-2</v>
      </c>
      <c r="K96" s="109">
        <v>1.1900000000000001E-2</v>
      </c>
      <c r="L96" s="113">
        <v>5.85</v>
      </c>
      <c r="M96" s="113">
        <v>5.74</v>
      </c>
      <c r="N96" s="113">
        <v>148.19999999999999</v>
      </c>
      <c r="O96" s="114">
        <v>132.44</v>
      </c>
    </row>
    <row r="97" spans="1:25" x14ac:dyDescent="0.2">
      <c r="A97" s="106" t="str">
        <f t="shared" si="1"/>
        <v>Repayment121-180 Days Delinquent</v>
      </c>
      <c r="B97" s="115" t="s">
        <v>106</v>
      </c>
      <c r="C97" s="14"/>
      <c r="D97" s="14"/>
      <c r="E97" s="14"/>
      <c r="F97" s="107">
        <v>379</v>
      </c>
      <c r="G97" s="107">
        <v>334</v>
      </c>
      <c r="H97" s="108">
        <v>2387889.0699999998</v>
      </c>
      <c r="I97" s="108">
        <v>1994320.67</v>
      </c>
      <c r="J97" s="109">
        <v>2.3E-2</v>
      </c>
      <c r="K97" s="109">
        <v>1.95E-2</v>
      </c>
      <c r="L97" s="113">
        <v>5.59</v>
      </c>
      <c r="M97" s="113">
        <v>5.72</v>
      </c>
      <c r="N97" s="113">
        <v>144.19999999999999</v>
      </c>
      <c r="O97" s="114">
        <v>147.08000000000001</v>
      </c>
    </row>
    <row r="98" spans="1:25" x14ac:dyDescent="0.2">
      <c r="A98" s="106" t="str">
        <f t="shared" si="1"/>
        <v>Repayment181-270 Days Delinquent</v>
      </c>
      <c r="B98" s="115" t="s">
        <v>107</v>
      </c>
      <c r="C98" s="14"/>
      <c r="D98" s="14"/>
      <c r="E98" s="14"/>
      <c r="F98" s="107">
        <v>323</v>
      </c>
      <c r="G98" s="107">
        <v>338</v>
      </c>
      <c r="H98" s="108">
        <v>1207109.6000000001</v>
      </c>
      <c r="I98" s="108">
        <v>1707815.61</v>
      </c>
      <c r="J98" s="109">
        <v>1.1599999999999999E-2</v>
      </c>
      <c r="K98" s="109">
        <v>1.67E-2</v>
      </c>
      <c r="L98" s="113">
        <v>5.28</v>
      </c>
      <c r="M98" s="113">
        <v>5.51</v>
      </c>
      <c r="N98" s="113">
        <v>132.75</v>
      </c>
      <c r="O98" s="114">
        <v>139.37</v>
      </c>
    </row>
    <row r="99" spans="1:25" x14ac:dyDescent="0.2">
      <c r="A99" s="106" t="str">
        <f t="shared" si="1"/>
        <v>Repayment271+ Days Delinquent</v>
      </c>
      <c r="B99" s="115" t="s">
        <v>108</v>
      </c>
      <c r="C99" s="14"/>
      <c r="D99" s="14"/>
      <c r="E99" s="14"/>
      <c r="F99" s="107">
        <v>204</v>
      </c>
      <c r="G99" s="107">
        <v>188</v>
      </c>
      <c r="H99" s="108">
        <v>848670.13</v>
      </c>
      <c r="I99" s="108">
        <v>812304.23</v>
      </c>
      <c r="J99" s="109">
        <v>8.2000000000000007E-3</v>
      </c>
      <c r="K99" s="109">
        <v>7.9000000000000008E-3</v>
      </c>
      <c r="L99" s="113">
        <v>6.2</v>
      </c>
      <c r="M99" s="113">
        <v>6.03</v>
      </c>
      <c r="N99" s="113">
        <v>138.88</v>
      </c>
      <c r="O99" s="114">
        <v>144.07</v>
      </c>
    </row>
    <row r="100" spans="1:25" x14ac:dyDescent="0.2">
      <c r="A100" s="116" t="s">
        <v>109</v>
      </c>
      <c r="B100" s="117" t="s">
        <v>109</v>
      </c>
      <c r="C100" s="117"/>
      <c r="D100" s="117"/>
      <c r="E100" s="117"/>
      <c r="F100" s="118">
        <v>16386</v>
      </c>
      <c r="G100" s="118">
        <v>16041</v>
      </c>
      <c r="H100" s="119">
        <v>84782982.599999994</v>
      </c>
      <c r="I100" s="119">
        <v>83475534.650000006</v>
      </c>
      <c r="J100" s="120">
        <v>0.81699999999999995</v>
      </c>
      <c r="K100" s="120">
        <v>0.81610000000000005</v>
      </c>
      <c r="L100" s="121">
        <v>5.88</v>
      </c>
      <c r="M100" s="121">
        <v>5.87</v>
      </c>
      <c r="N100" s="121">
        <v>145.82</v>
      </c>
      <c r="O100" s="122">
        <v>146.41</v>
      </c>
    </row>
    <row r="101" spans="1:25" x14ac:dyDescent="0.2">
      <c r="A101" s="106" t="s">
        <v>50</v>
      </c>
      <c r="B101" s="14" t="s">
        <v>50</v>
      </c>
      <c r="C101" s="14"/>
      <c r="D101" s="14"/>
      <c r="E101" s="14"/>
      <c r="F101" s="107">
        <v>1799</v>
      </c>
      <c r="G101" s="107">
        <v>1759</v>
      </c>
      <c r="H101" s="108">
        <v>11763195.83</v>
      </c>
      <c r="I101" s="108">
        <v>11306976.189999999</v>
      </c>
      <c r="J101" s="109">
        <v>0.1134</v>
      </c>
      <c r="K101" s="109">
        <v>0.1105</v>
      </c>
      <c r="L101" s="113">
        <v>5.92</v>
      </c>
      <c r="M101" s="113">
        <v>5.98</v>
      </c>
      <c r="N101" s="113">
        <v>163.44</v>
      </c>
      <c r="O101" s="114">
        <v>153.74</v>
      </c>
    </row>
    <row r="102" spans="1:25" x14ac:dyDescent="0.2">
      <c r="A102" s="106" t="s">
        <v>49</v>
      </c>
      <c r="B102" s="14" t="s">
        <v>49</v>
      </c>
      <c r="C102" s="14"/>
      <c r="D102" s="14"/>
      <c r="E102" s="14"/>
      <c r="F102" s="107">
        <v>1482</v>
      </c>
      <c r="G102" s="107">
        <v>1503</v>
      </c>
      <c r="H102" s="108">
        <v>6241318.5599999996</v>
      </c>
      <c r="I102" s="108">
        <v>6473179.4900000002</v>
      </c>
      <c r="J102" s="109">
        <v>6.0100000000000001E-2</v>
      </c>
      <c r="K102" s="109">
        <v>6.3299999999999995E-2</v>
      </c>
      <c r="L102" s="113">
        <v>5.84</v>
      </c>
      <c r="M102" s="113">
        <v>5.91</v>
      </c>
      <c r="N102" s="113">
        <v>136.94</v>
      </c>
      <c r="O102" s="114">
        <v>145.88999999999999</v>
      </c>
    </row>
    <row r="103" spans="1:25" x14ac:dyDescent="0.2">
      <c r="A103" s="106" t="s">
        <v>55</v>
      </c>
      <c r="B103" s="14" t="s">
        <v>55</v>
      </c>
      <c r="C103" s="14"/>
      <c r="D103" s="14"/>
      <c r="E103" s="14"/>
      <c r="F103" s="107">
        <v>139</v>
      </c>
      <c r="G103" s="107">
        <v>168</v>
      </c>
      <c r="H103" s="108">
        <v>591467.94999999995</v>
      </c>
      <c r="I103" s="108">
        <v>643637.39</v>
      </c>
      <c r="J103" s="109">
        <v>5.7000000000000002E-3</v>
      </c>
      <c r="K103" s="109">
        <v>6.3E-3</v>
      </c>
      <c r="L103" s="113">
        <v>6.12</v>
      </c>
      <c r="M103" s="113">
        <v>5.81</v>
      </c>
      <c r="N103" s="113">
        <v>134.36000000000001</v>
      </c>
      <c r="O103" s="114">
        <v>149.21</v>
      </c>
      <c r="P103" s="123"/>
      <c r="Q103" s="123"/>
      <c r="R103" s="123"/>
      <c r="S103" s="123"/>
      <c r="T103" s="124"/>
      <c r="U103" s="124"/>
      <c r="V103" s="73"/>
      <c r="W103" s="73"/>
      <c r="X103" s="73"/>
      <c r="Y103" s="73"/>
    </row>
    <row r="104" spans="1:25" x14ac:dyDescent="0.2">
      <c r="A104" s="106" t="s">
        <v>57</v>
      </c>
      <c r="B104" s="14" t="s">
        <v>57</v>
      </c>
      <c r="C104" s="14"/>
      <c r="D104" s="14"/>
      <c r="E104" s="14"/>
      <c r="F104" s="107">
        <v>5</v>
      </c>
      <c r="G104" s="107">
        <v>5</v>
      </c>
      <c r="H104" s="108">
        <v>82839.710000000006</v>
      </c>
      <c r="I104" s="108">
        <v>83144.479999999996</v>
      </c>
      <c r="J104" s="109">
        <v>8.0000000000000004E-4</v>
      </c>
      <c r="K104" s="109">
        <v>8.0000000000000004E-4</v>
      </c>
      <c r="L104" s="113">
        <v>7.32</v>
      </c>
      <c r="M104" s="113">
        <v>7.32</v>
      </c>
      <c r="N104" s="113">
        <v>159.81</v>
      </c>
      <c r="O104" s="114">
        <v>158.80000000000001</v>
      </c>
    </row>
    <row r="105" spans="1:25" x14ac:dyDescent="0.2">
      <c r="A105" s="34"/>
      <c r="B105" s="43" t="s">
        <v>92</v>
      </c>
      <c r="C105" s="67"/>
      <c r="D105" s="67"/>
      <c r="E105" s="78"/>
      <c r="F105" s="125">
        <v>19870</v>
      </c>
      <c r="G105" s="125">
        <v>19533</v>
      </c>
      <c r="H105" s="126">
        <v>103772587.27</v>
      </c>
      <c r="I105" s="126">
        <v>102286876.76000001</v>
      </c>
      <c r="J105" s="127"/>
      <c r="K105" s="127"/>
      <c r="L105" s="128">
        <v>5.89</v>
      </c>
      <c r="M105" s="128">
        <v>5.89</v>
      </c>
      <c r="N105" s="128">
        <v>147.15</v>
      </c>
      <c r="O105" s="129">
        <v>147.13999999999999</v>
      </c>
      <c r="R105" s="130"/>
      <c r="S105" s="130"/>
      <c r="T105" s="14"/>
      <c r="U105" s="14"/>
      <c r="V105" s="14"/>
      <c r="W105" s="14"/>
      <c r="X105" s="14"/>
    </row>
    <row r="106" spans="1:25" s="53" customFormat="1" ht="11.25" x14ac:dyDescent="0.2">
      <c r="A106" s="98"/>
      <c r="B106" s="50"/>
      <c r="C106" s="50"/>
      <c r="D106" s="50"/>
      <c r="E106" s="50"/>
      <c r="F106" s="50"/>
      <c r="G106" s="50"/>
      <c r="H106" s="50"/>
      <c r="I106" s="50"/>
      <c r="J106" s="131"/>
      <c r="K106" s="131"/>
      <c r="L106" s="132"/>
      <c r="M106" s="132"/>
      <c r="N106" s="132"/>
      <c r="O106" s="133"/>
    </row>
    <row r="107" spans="1:25" s="53" customFormat="1" ht="12" thickBo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134"/>
      <c r="K107" s="134"/>
      <c r="L107" s="135"/>
      <c r="M107" s="135"/>
      <c r="N107" s="135"/>
      <c r="O107" s="136"/>
    </row>
    <row r="108" spans="1:25" ht="12.75" customHeight="1" thickBot="1" x14ac:dyDescent="0.25">
      <c r="A108" s="56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37"/>
      <c r="M108" s="137"/>
      <c r="N108" s="65"/>
      <c r="O108" s="65"/>
    </row>
    <row r="109" spans="1:25" ht="15.75" x14ac:dyDescent="0.25">
      <c r="A109" s="17" t="s">
        <v>110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38"/>
      <c r="M109" s="138"/>
      <c r="N109" s="138"/>
      <c r="O109" s="139"/>
    </row>
    <row r="110" spans="1:25" ht="6.75" customHeight="1" x14ac:dyDescent="0.2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37"/>
      <c r="M110" s="137"/>
      <c r="N110" s="137"/>
      <c r="O110" s="140"/>
    </row>
    <row r="111" spans="1:25" s="62" customFormat="1" x14ac:dyDescent="0.2">
      <c r="A111" s="58"/>
      <c r="B111" s="59"/>
      <c r="C111" s="59"/>
      <c r="D111" s="59"/>
      <c r="E111" s="86"/>
      <c r="F111" s="141" t="s">
        <v>84</v>
      </c>
      <c r="G111" s="61"/>
      <c r="H111" s="141" t="s">
        <v>111</v>
      </c>
      <c r="I111" s="61"/>
      <c r="J111" s="141" t="s">
        <v>97</v>
      </c>
      <c r="K111" s="61"/>
      <c r="L111" s="142" t="s">
        <v>98</v>
      </c>
      <c r="M111" s="143"/>
      <c r="N111" s="142" t="s">
        <v>99</v>
      </c>
      <c r="O111" s="144"/>
    </row>
    <row r="112" spans="1:25" s="62" customFormat="1" x14ac:dyDescent="0.2">
      <c r="A112" s="58"/>
      <c r="B112" s="59"/>
      <c r="C112" s="59"/>
      <c r="D112" s="59"/>
      <c r="E112" s="86"/>
      <c r="F112" s="100" t="s">
        <v>100</v>
      </c>
      <c r="G112" s="100" t="s">
        <v>101</v>
      </c>
      <c r="H112" s="104" t="s">
        <v>100</v>
      </c>
      <c r="I112" s="105" t="s">
        <v>101</v>
      </c>
      <c r="J112" s="100" t="s">
        <v>100</v>
      </c>
      <c r="K112" s="100" t="s">
        <v>101</v>
      </c>
      <c r="L112" s="145" t="s">
        <v>100</v>
      </c>
      <c r="M112" s="145" t="s">
        <v>101</v>
      </c>
      <c r="N112" s="145" t="s">
        <v>100</v>
      </c>
      <c r="O112" s="146" t="s">
        <v>101</v>
      </c>
    </row>
    <row r="113" spans="1:15" x14ac:dyDescent="0.2">
      <c r="A113" s="21"/>
      <c r="B113" s="14" t="s">
        <v>112</v>
      </c>
      <c r="C113" s="14"/>
      <c r="D113" s="14"/>
      <c r="E113" s="14"/>
      <c r="F113" s="107">
        <v>14350</v>
      </c>
      <c r="G113" s="107">
        <v>14096</v>
      </c>
      <c r="H113" s="108">
        <v>74014941.170000002</v>
      </c>
      <c r="I113" s="147">
        <v>73038263.590000004</v>
      </c>
      <c r="J113" s="109">
        <v>0.873</v>
      </c>
      <c r="K113" s="109">
        <v>0.875</v>
      </c>
      <c r="L113" s="113">
        <v>5.9</v>
      </c>
      <c r="M113" s="113">
        <v>5.88</v>
      </c>
      <c r="N113" s="113">
        <v>146.03</v>
      </c>
      <c r="O113" s="112">
        <v>146.44</v>
      </c>
    </row>
    <row r="114" spans="1:15" x14ac:dyDescent="0.2">
      <c r="A114" s="21"/>
      <c r="B114" s="14" t="s">
        <v>113</v>
      </c>
      <c r="C114" s="14"/>
      <c r="D114" s="14"/>
      <c r="E114" s="14"/>
      <c r="F114" s="107">
        <v>500</v>
      </c>
      <c r="G114" s="107">
        <v>549</v>
      </c>
      <c r="H114" s="108">
        <v>2960984.95</v>
      </c>
      <c r="I114" s="148">
        <v>2494717.84</v>
      </c>
      <c r="J114" s="109">
        <v>3.49E-2</v>
      </c>
      <c r="K114" s="109">
        <v>2.9899999999999999E-2</v>
      </c>
      <c r="L114" s="113">
        <v>5.95</v>
      </c>
      <c r="M114" s="113">
        <v>5.62</v>
      </c>
      <c r="N114" s="113">
        <v>155.68</v>
      </c>
      <c r="O114" s="114">
        <v>136.15</v>
      </c>
    </row>
    <row r="115" spans="1:15" x14ac:dyDescent="0.2">
      <c r="A115" s="21"/>
      <c r="B115" s="14" t="s">
        <v>114</v>
      </c>
      <c r="C115" s="14"/>
      <c r="D115" s="14"/>
      <c r="E115" s="14"/>
      <c r="F115" s="107">
        <v>357</v>
      </c>
      <c r="G115" s="107">
        <v>317</v>
      </c>
      <c r="H115" s="108">
        <v>1760094.82</v>
      </c>
      <c r="I115" s="148">
        <v>2212477.4900000002</v>
      </c>
      <c r="J115" s="109">
        <v>2.0799999999999999E-2</v>
      </c>
      <c r="K115" s="109">
        <v>2.6499999999999999E-2</v>
      </c>
      <c r="L115" s="113">
        <v>5.63</v>
      </c>
      <c r="M115" s="113">
        <v>6.19</v>
      </c>
      <c r="N115" s="113">
        <v>132.66999999999999</v>
      </c>
      <c r="O115" s="114">
        <v>170.23</v>
      </c>
    </row>
    <row r="116" spans="1:15" x14ac:dyDescent="0.2">
      <c r="A116" s="21"/>
      <c r="B116" s="14" t="s">
        <v>115</v>
      </c>
      <c r="C116" s="14"/>
      <c r="D116" s="14"/>
      <c r="E116" s="14"/>
      <c r="F116" s="107">
        <v>273</v>
      </c>
      <c r="G116" s="107">
        <v>219</v>
      </c>
      <c r="H116" s="108">
        <v>1603292.86</v>
      </c>
      <c r="I116" s="148">
        <v>1215635.22</v>
      </c>
      <c r="J116" s="109">
        <v>1.89E-2</v>
      </c>
      <c r="K116" s="109">
        <v>1.46E-2</v>
      </c>
      <c r="L116" s="113">
        <v>5.85</v>
      </c>
      <c r="M116" s="113">
        <v>5.74</v>
      </c>
      <c r="N116" s="113">
        <v>148.19999999999999</v>
      </c>
      <c r="O116" s="114">
        <v>132.44</v>
      </c>
    </row>
    <row r="117" spans="1:15" x14ac:dyDescent="0.2">
      <c r="A117" s="21"/>
      <c r="B117" s="14" t="s">
        <v>116</v>
      </c>
      <c r="C117" s="14"/>
      <c r="D117" s="14"/>
      <c r="E117" s="14"/>
      <c r="F117" s="107">
        <v>379</v>
      </c>
      <c r="G117" s="107">
        <v>334</v>
      </c>
      <c r="H117" s="108">
        <v>2387889.0699999998</v>
      </c>
      <c r="I117" s="148">
        <v>1994320.67</v>
      </c>
      <c r="J117" s="109">
        <v>2.8199999999999999E-2</v>
      </c>
      <c r="K117" s="109">
        <v>2.3900000000000001E-2</v>
      </c>
      <c r="L117" s="113">
        <v>5.59</v>
      </c>
      <c r="M117" s="113">
        <v>5.72</v>
      </c>
      <c r="N117" s="113">
        <v>144.19999999999999</v>
      </c>
      <c r="O117" s="114">
        <v>147.08000000000001</v>
      </c>
    </row>
    <row r="118" spans="1:15" x14ac:dyDescent="0.2">
      <c r="A118" s="21"/>
      <c r="B118" s="14" t="s">
        <v>117</v>
      </c>
      <c r="C118" s="14"/>
      <c r="D118" s="14"/>
      <c r="E118" s="14"/>
      <c r="F118" s="107">
        <v>323</v>
      </c>
      <c r="G118" s="107">
        <v>338</v>
      </c>
      <c r="H118" s="108">
        <v>1207109.6000000001</v>
      </c>
      <c r="I118" s="148">
        <v>1707815.61</v>
      </c>
      <c r="J118" s="109">
        <v>1.4200000000000001E-2</v>
      </c>
      <c r="K118" s="109">
        <v>2.0500000000000001E-2</v>
      </c>
      <c r="L118" s="113">
        <v>5.28</v>
      </c>
      <c r="M118" s="149">
        <v>5.51</v>
      </c>
      <c r="N118" s="113">
        <v>132.75</v>
      </c>
      <c r="O118" s="114">
        <v>139.37</v>
      </c>
    </row>
    <row r="119" spans="1:15" x14ac:dyDescent="0.2">
      <c r="A119" s="21"/>
      <c r="B119" s="14" t="s">
        <v>118</v>
      </c>
      <c r="C119" s="14"/>
      <c r="D119" s="14"/>
      <c r="E119" s="14"/>
      <c r="F119" s="107">
        <v>204</v>
      </c>
      <c r="G119" s="107">
        <v>188</v>
      </c>
      <c r="H119" s="108">
        <v>848670.13</v>
      </c>
      <c r="I119" s="148">
        <v>812304.23</v>
      </c>
      <c r="J119" s="109">
        <v>0.01</v>
      </c>
      <c r="K119" s="109">
        <v>9.7000000000000003E-3</v>
      </c>
      <c r="L119" s="113">
        <v>6.2</v>
      </c>
      <c r="M119" s="113">
        <v>6.03</v>
      </c>
      <c r="N119" s="113">
        <v>138.88</v>
      </c>
      <c r="O119" s="114">
        <v>144.07</v>
      </c>
    </row>
    <row r="120" spans="1:15" x14ac:dyDescent="0.2">
      <c r="A120" s="34"/>
      <c r="B120" s="43" t="s">
        <v>119</v>
      </c>
      <c r="C120" s="67"/>
      <c r="D120" s="67"/>
      <c r="E120" s="78"/>
      <c r="F120" s="150">
        <v>16386</v>
      </c>
      <c r="G120" s="150">
        <v>16041</v>
      </c>
      <c r="H120" s="126">
        <v>84782982.599999994</v>
      </c>
      <c r="I120" s="126">
        <v>83475534.650000006</v>
      </c>
      <c r="J120" s="127"/>
      <c r="K120" s="127"/>
      <c r="L120" s="128">
        <v>5.88</v>
      </c>
      <c r="M120" s="151">
        <v>5.87</v>
      </c>
      <c r="N120" s="128">
        <v>145.82</v>
      </c>
      <c r="O120" s="129">
        <v>146.41</v>
      </c>
    </row>
    <row r="121" spans="1:15" s="53" customFormat="1" ht="11.25" x14ac:dyDescent="0.2">
      <c r="A121" s="49"/>
      <c r="B121" s="51"/>
      <c r="C121" s="51"/>
      <c r="D121" s="51"/>
      <c r="E121" s="51"/>
      <c r="F121" s="51"/>
      <c r="G121" s="51"/>
      <c r="H121" s="51"/>
      <c r="I121" s="51"/>
      <c r="J121" s="152"/>
      <c r="K121" s="152"/>
      <c r="L121" s="153"/>
      <c r="M121" s="153"/>
      <c r="N121" s="153"/>
      <c r="O121" s="154"/>
    </row>
    <row r="122" spans="1:15" s="53" customFormat="1" ht="12" thickBo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134"/>
      <c r="K122" s="134"/>
      <c r="L122" s="135"/>
      <c r="M122" s="135"/>
      <c r="N122" s="135"/>
      <c r="O122" s="136"/>
    </row>
    <row r="123" spans="1:15" ht="12.75" customHeight="1" thickBot="1" x14ac:dyDescent="0.25">
      <c r="A123" s="56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37"/>
      <c r="M123" s="137"/>
      <c r="N123" s="65"/>
      <c r="O123" s="65"/>
    </row>
    <row r="124" spans="1:15" ht="15.75" x14ac:dyDescent="0.25">
      <c r="A124" s="17" t="s">
        <v>120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38"/>
      <c r="M124" s="138"/>
      <c r="N124" s="138"/>
      <c r="O124" s="139"/>
    </row>
    <row r="125" spans="1:15" ht="6.75" customHeight="1" x14ac:dyDescent="0.2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37"/>
      <c r="M125" s="137"/>
      <c r="N125" s="137"/>
      <c r="O125" s="140"/>
    </row>
    <row r="126" spans="1:15" ht="12.75" customHeight="1" x14ac:dyDescent="0.2">
      <c r="A126" s="23"/>
      <c r="B126" s="155"/>
      <c r="C126" s="155"/>
      <c r="D126" s="155"/>
      <c r="E126" s="155"/>
      <c r="F126" s="141" t="s">
        <v>84</v>
      </c>
      <c r="G126" s="61"/>
      <c r="H126" s="141" t="s">
        <v>111</v>
      </c>
      <c r="I126" s="61"/>
      <c r="J126" s="141" t="s">
        <v>97</v>
      </c>
      <c r="K126" s="61"/>
      <c r="L126" s="142" t="s">
        <v>98</v>
      </c>
      <c r="M126" s="143"/>
      <c r="N126" s="142" t="s">
        <v>99</v>
      </c>
      <c r="O126" s="144"/>
    </row>
    <row r="127" spans="1:15" x14ac:dyDescent="0.2">
      <c r="A127" s="23"/>
      <c r="B127" s="155"/>
      <c r="C127" s="155"/>
      <c r="D127" s="155"/>
      <c r="E127" s="155"/>
      <c r="F127" s="100" t="s">
        <v>100</v>
      </c>
      <c r="G127" s="100" t="s">
        <v>101</v>
      </c>
      <c r="H127" s="100" t="s">
        <v>100</v>
      </c>
      <c r="I127" s="61" t="s">
        <v>101</v>
      </c>
      <c r="J127" s="100" t="s">
        <v>100</v>
      </c>
      <c r="K127" s="100" t="s">
        <v>101</v>
      </c>
      <c r="L127" s="145" t="s">
        <v>100</v>
      </c>
      <c r="M127" s="145" t="s">
        <v>101</v>
      </c>
      <c r="N127" s="145" t="s">
        <v>100</v>
      </c>
      <c r="O127" s="146" t="s">
        <v>101</v>
      </c>
    </row>
    <row r="128" spans="1:15" x14ac:dyDescent="0.2">
      <c r="A128" s="21"/>
      <c r="B128" s="14" t="s">
        <v>121</v>
      </c>
      <c r="C128" s="14"/>
      <c r="D128" s="14"/>
      <c r="E128" s="14"/>
      <c r="F128" s="107">
        <v>2245</v>
      </c>
      <c r="G128" s="107">
        <v>2223</v>
      </c>
      <c r="H128" s="156">
        <v>26509604.539999999</v>
      </c>
      <c r="I128" s="156">
        <v>26189038.309999999</v>
      </c>
      <c r="J128" s="109">
        <v>0.2555</v>
      </c>
      <c r="K128" s="109">
        <v>0.25600000000000001</v>
      </c>
      <c r="L128" s="113">
        <v>5.7</v>
      </c>
      <c r="M128" s="113">
        <v>5.7</v>
      </c>
      <c r="N128" s="113">
        <v>153.72</v>
      </c>
      <c r="O128" s="114">
        <v>153.72</v>
      </c>
    </row>
    <row r="129" spans="1:16" x14ac:dyDescent="0.2">
      <c r="A129" s="21"/>
      <c r="B129" s="14" t="s">
        <v>122</v>
      </c>
      <c r="C129" s="14"/>
      <c r="D129" s="14"/>
      <c r="E129" s="14"/>
      <c r="F129" s="107">
        <v>2298</v>
      </c>
      <c r="G129" s="107">
        <v>2275</v>
      </c>
      <c r="H129" s="156">
        <v>31759306.370000001</v>
      </c>
      <c r="I129" s="156">
        <v>31278003.670000002</v>
      </c>
      <c r="J129" s="109">
        <v>0.30599999999999999</v>
      </c>
      <c r="K129" s="109">
        <v>0.30580000000000002</v>
      </c>
      <c r="L129" s="113">
        <v>5.94</v>
      </c>
      <c r="M129" s="113">
        <v>5.94</v>
      </c>
      <c r="N129" s="113">
        <v>180.54</v>
      </c>
      <c r="O129" s="114">
        <v>179.31</v>
      </c>
    </row>
    <row r="130" spans="1:16" x14ac:dyDescent="0.2">
      <c r="A130" s="21"/>
      <c r="B130" s="14" t="s">
        <v>123</v>
      </c>
      <c r="C130" s="14"/>
      <c r="D130" s="14"/>
      <c r="E130" s="14"/>
      <c r="F130" s="107">
        <v>8813</v>
      </c>
      <c r="G130" s="107">
        <v>8662</v>
      </c>
      <c r="H130" s="156">
        <v>20759770.48</v>
      </c>
      <c r="I130" s="156">
        <v>20416108.530000001</v>
      </c>
      <c r="J130" s="109">
        <v>0.2001</v>
      </c>
      <c r="K130" s="109">
        <v>0.1996</v>
      </c>
      <c r="L130" s="113">
        <v>5.7</v>
      </c>
      <c r="M130" s="113">
        <v>5.7</v>
      </c>
      <c r="N130" s="113">
        <v>108.26</v>
      </c>
      <c r="O130" s="114">
        <v>108.97</v>
      </c>
    </row>
    <row r="131" spans="1:16" x14ac:dyDescent="0.2">
      <c r="A131" s="21"/>
      <c r="B131" s="14" t="s">
        <v>124</v>
      </c>
      <c r="C131" s="14"/>
      <c r="D131" s="14"/>
      <c r="E131" s="14"/>
      <c r="F131" s="107">
        <v>6055</v>
      </c>
      <c r="G131" s="107">
        <v>5926</v>
      </c>
      <c r="H131" s="156">
        <v>20802411.27</v>
      </c>
      <c r="I131" s="156">
        <v>20495680.579999998</v>
      </c>
      <c r="J131" s="109">
        <v>0.20050000000000001</v>
      </c>
      <c r="K131" s="109">
        <v>0.20039999999999999</v>
      </c>
      <c r="L131" s="113">
        <v>5.89</v>
      </c>
      <c r="M131" s="113">
        <v>5.89</v>
      </c>
      <c r="N131" s="113">
        <v>126.15</v>
      </c>
      <c r="O131" s="114">
        <v>127.13</v>
      </c>
    </row>
    <row r="132" spans="1:16" x14ac:dyDescent="0.2">
      <c r="A132" s="21"/>
      <c r="B132" s="14" t="s">
        <v>125</v>
      </c>
      <c r="C132" s="14"/>
      <c r="D132" s="14"/>
      <c r="E132" s="14"/>
      <c r="F132" s="107">
        <v>419</v>
      </c>
      <c r="G132" s="107">
        <v>407</v>
      </c>
      <c r="H132" s="156">
        <v>3786869.32</v>
      </c>
      <c r="I132" s="156">
        <v>3754006.93</v>
      </c>
      <c r="J132" s="109">
        <v>3.6499999999999998E-2</v>
      </c>
      <c r="K132" s="109">
        <v>3.6700000000000003E-2</v>
      </c>
      <c r="L132" s="113">
        <v>7.79</v>
      </c>
      <c r="M132" s="113">
        <v>7.79</v>
      </c>
      <c r="N132" s="113">
        <v>150.59</v>
      </c>
      <c r="O132" s="114">
        <v>150.93</v>
      </c>
    </row>
    <row r="133" spans="1:16" x14ac:dyDescent="0.2">
      <c r="A133" s="21"/>
      <c r="B133" s="14" t="s">
        <v>126</v>
      </c>
      <c r="C133" s="14"/>
      <c r="D133" s="14"/>
      <c r="E133" s="14"/>
      <c r="F133" s="107">
        <v>40</v>
      </c>
      <c r="G133" s="107">
        <v>40</v>
      </c>
      <c r="H133" s="156">
        <v>154625.29</v>
      </c>
      <c r="I133" s="156">
        <v>154038.74</v>
      </c>
      <c r="J133" s="109">
        <v>1.5E-3</v>
      </c>
      <c r="K133" s="109">
        <v>1.5E-3</v>
      </c>
      <c r="L133" s="113">
        <v>5.51</v>
      </c>
      <c r="M133" s="113">
        <v>5.51</v>
      </c>
      <c r="N133" s="113">
        <v>121.6</v>
      </c>
      <c r="O133" s="114">
        <v>122.19</v>
      </c>
    </row>
    <row r="134" spans="1:16" x14ac:dyDescent="0.2">
      <c r="A134" s="34"/>
      <c r="B134" s="43" t="s">
        <v>127</v>
      </c>
      <c r="C134" s="67"/>
      <c r="D134" s="67"/>
      <c r="E134" s="67"/>
      <c r="F134" s="150">
        <v>19870</v>
      </c>
      <c r="G134" s="150">
        <v>19533</v>
      </c>
      <c r="H134" s="126">
        <v>103772587.27</v>
      </c>
      <c r="I134" s="126">
        <v>102286876.76000001</v>
      </c>
      <c r="J134" s="127"/>
      <c r="K134" s="127"/>
      <c r="L134" s="128">
        <v>5.89</v>
      </c>
      <c r="M134" s="151">
        <v>5.89</v>
      </c>
      <c r="N134" s="128">
        <v>147.15</v>
      </c>
      <c r="O134" s="129">
        <v>147.13999999999999</v>
      </c>
    </row>
    <row r="135" spans="1:16" s="53" customFormat="1" ht="11.25" x14ac:dyDescent="0.2">
      <c r="A135" s="49"/>
      <c r="B135" s="51"/>
      <c r="C135" s="51"/>
      <c r="D135" s="51"/>
      <c r="E135" s="51"/>
      <c r="F135" s="50"/>
      <c r="G135" s="50"/>
      <c r="H135" s="50"/>
      <c r="I135" s="50"/>
      <c r="J135" s="50"/>
      <c r="K135" s="50"/>
      <c r="L135" s="132"/>
      <c r="M135" s="132"/>
      <c r="N135" s="132"/>
      <c r="O135" s="154"/>
    </row>
    <row r="136" spans="1:16" s="53" customFormat="1" ht="12" thickBo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135"/>
      <c r="M136" s="135"/>
      <c r="N136" s="135"/>
      <c r="O136" s="136"/>
    </row>
    <row r="137" spans="1:16" ht="13.5" thickBot="1" x14ac:dyDescent="0.25">
      <c r="L137" s="65"/>
      <c r="M137" s="65"/>
      <c r="N137" s="65"/>
      <c r="O137" s="65"/>
    </row>
    <row r="138" spans="1:16" ht="15.75" x14ac:dyDescent="0.25">
      <c r="A138" s="17" t="s">
        <v>128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38"/>
      <c r="M138" s="138"/>
      <c r="N138" s="138"/>
      <c r="O138" s="139"/>
    </row>
    <row r="139" spans="1:16" ht="6.75" customHeight="1" x14ac:dyDescent="0.2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7"/>
      <c r="M139" s="137"/>
      <c r="N139" s="137"/>
      <c r="O139" s="140"/>
    </row>
    <row r="140" spans="1:16" ht="12.75" customHeight="1" x14ac:dyDescent="0.2">
      <c r="A140" s="23"/>
      <c r="B140" s="155"/>
      <c r="C140" s="155"/>
      <c r="D140" s="155"/>
      <c r="E140" s="155"/>
      <c r="F140" s="141" t="s">
        <v>84</v>
      </c>
      <c r="G140" s="61"/>
      <c r="H140" s="141" t="s">
        <v>111</v>
      </c>
      <c r="I140" s="61"/>
      <c r="J140" s="141" t="s">
        <v>129</v>
      </c>
      <c r="K140" s="61"/>
      <c r="L140" s="142" t="s">
        <v>98</v>
      </c>
      <c r="M140" s="143"/>
      <c r="N140" s="142" t="s">
        <v>99</v>
      </c>
      <c r="O140" s="144"/>
    </row>
    <row r="141" spans="1:16" x14ac:dyDescent="0.2">
      <c r="A141" s="23"/>
      <c r="B141" s="155"/>
      <c r="C141" s="155"/>
      <c r="D141" s="155"/>
      <c r="E141" s="155"/>
      <c r="F141" s="100" t="s">
        <v>100</v>
      </c>
      <c r="G141" s="100" t="s">
        <v>101</v>
      </c>
      <c r="H141" s="100" t="s">
        <v>100</v>
      </c>
      <c r="I141" s="61" t="s">
        <v>101</v>
      </c>
      <c r="J141" s="100" t="s">
        <v>100</v>
      </c>
      <c r="K141" s="100" t="s">
        <v>101</v>
      </c>
      <c r="L141" s="145" t="s">
        <v>100</v>
      </c>
      <c r="M141" s="145" t="s">
        <v>101</v>
      </c>
      <c r="N141" s="145" t="s">
        <v>100</v>
      </c>
      <c r="O141" s="146" t="s">
        <v>101</v>
      </c>
    </row>
    <row r="142" spans="1:16" x14ac:dyDescent="0.2">
      <c r="A142" s="21"/>
      <c r="B142" s="14" t="s">
        <v>130</v>
      </c>
      <c r="C142" s="14"/>
      <c r="D142" s="14"/>
      <c r="E142" s="14"/>
      <c r="F142" s="107">
        <v>12942</v>
      </c>
      <c r="G142" s="107">
        <v>12751</v>
      </c>
      <c r="H142" s="156">
        <v>70581686.879999995</v>
      </c>
      <c r="I142" s="156">
        <v>69684409.129999995</v>
      </c>
      <c r="J142" s="109">
        <v>0.68020000000000003</v>
      </c>
      <c r="K142" s="109">
        <v>0.68130000000000002</v>
      </c>
      <c r="L142" s="113">
        <v>5.95</v>
      </c>
      <c r="M142" s="113">
        <v>5.96</v>
      </c>
      <c r="N142" s="113">
        <v>145.80000000000001</v>
      </c>
      <c r="O142" s="112">
        <v>145.37</v>
      </c>
      <c r="P142" s="73"/>
    </row>
    <row r="143" spans="1:16" x14ac:dyDescent="0.2">
      <c r="A143" s="21"/>
      <c r="B143" s="14" t="s">
        <v>131</v>
      </c>
      <c r="C143" s="14"/>
      <c r="D143" s="14"/>
      <c r="E143" s="14"/>
      <c r="F143" s="107">
        <v>3458</v>
      </c>
      <c r="G143" s="107">
        <v>3355</v>
      </c>
      <c r="H143" s="156">
        <v>10756785.560000001</v>
      </c>
      <c r="I143" s="156">
        <v>10383816.439999999</v>
      </c>
      <c r="J143" s="109">
        <v>0.1037</v>
      </c>
      <c r="K143" s="109">
        <v>0.10150000000000001</v>
      </c>
      <c r="L143" s="113">
        <v>5.57</v>
      </c>
      <c r="M143" s="113">
        <v>5.52</v>
      </c>
      <c r="N143" s="113">
        <v>120.04</v>
      </c>
      <c r="O143" s="114">
        <v>121.06</v>
      </c>
      <c r="P143" s="73"/>
    </row>
    <row r="144" spans="1:16" x14ac:dyDescent="0.2">
      <c r="A144" s="21"/>
      <c r="B144" s="14" t="s">
        <v>132</v>
      </c>
      <c r="C144" s="14"/>
      <c r="D144" s="14"/>
      <c r="E144" s="14"/>
      <c r="F144" s="107">
        <v>2775</v>
      </c>
      <c r="G144" s="107">
        <v>2749</v>
      </c>
      <c r="H144" s="156">
        <v>12254406.119999999</v>
      </c>
      <c r="I144" s="156">
        <v>12128360.130000001</v>
      </c>
      <c r="J144" s="109">
        <v>0.1181</v>
      </c>
      <c r="K144" s="109">
        <v>0.1186</v>
      </c>
      <c r="L144" s="113">
        <v>6.15</v>
      </c>
      <c r="M144" s="113">
        <v>6.16</v>
      </c>
      <c r="N144" s="113">
        <v>141.07</v>
      </c>
      <c r="O144" s="114">
        <v>142.02000000000001</v>
      </c>
      <c r="P144" s="73"/>
    </row>
    <row r="145" spans="1:16" x14ac:dyDescent="0.2">
      <c r="A145" s="21"/>
      <c r="B145" s="14" t="s">
        <v>133</v>
      </c>
      <c r="C145" s="14"/>
      <c r="D145" s="14"/>
      <c r="E145" s="14"/>
      <c r="F145" s="107">
        <v>651</v>
      </c>
      <c r="G145" s="107">
        <v>639</v>
      </c>
      <c r="H145" s="156">
        <v>10060525.49</v>
      </c>
      <c r="I145" s="156">
        <v>9977192.0399999991</v>
      </c>
      <c r="J145" s="109">
        <v>9.69E-2</v>
      </c>
      <c r="K145" s="109">
        <v>9.7500000000000003E-2</v>
      </c>
      <c r="L145" s="113">
        <v>5.47</v>
      </c>
      <c r="M145" s="113">
        <v>5.47</v>
      </c>
      <c r="N145" s="113">
        <v>193.64</v>
      </c>
      <c r="O145" s="114">
        <v>193.44</v>
      </c>
      <c r="P145" s="73"/>
    </row>
    <row r="146" spans="1:16" x14ac:dyDescent="0.2">
      <c r="A146" s="21"/>
      <c r="B146" s="14" t="s">
        <v>134</v>
      </c>
      <c r="C146" s="14"/>
      <c r="D146" s="14"/>
      <c r="E146" s="14"/>
      <c r="F146" s="107">
        <v>44</v>
      </c>
      <c r="G146" s="107">
        <v>39</v>
      </c>
      <c r="H146" s="156">
        <v>119183.22</v>
      </c>
      <c r="I146" s="156">
        <v>113099.02</v>
      </c>
      <c r="J146" s="109">
        <v>1.1000000000000001E-3</v>
      </c>
      <c r="K146" s="109">
        <v>1.1000000000000001E-3</v>
      </c>
      <c r="L146" s="113">
        <v>5.22</v>
      </c>
      <c r="M146" s="113">
        <v>5.13</v>
      </c>
      <c r="N146" s="113">
        <v>87.6</v>
      </c>
      <c r="O146" s="114">
        <v>92.12</v>
      </c>
      <c r="P146" s="73"/>
    </row>
    <row r="147" spans="1:16" x14ac:dyDescent="0.2">
      <c r="A147" s="34"/>
      <c r="B147" s="43" t="s">
        <v>92</v>
      </c>
      <c r="C147" s="67"/>
      <c r="D147" s="67"/>
      <c r="E147" s="67"/>
      <c r="F147" s="150">
        <v>19870</v>
      </c>
      <c r="G147" s="150">
        <v>19533</v>
      </c>
      <c r="H147" s="126">
        <v>103772587.27</v>
      </c>
      <c r="I147" s="126">
        <v>102286876.76000001</v>
      </c>
      <c r="J147" s="127"/>
      <c r="K147" s="127"/>
      <c r="L147" s="128">
        <v>5.89</v>
      </c>
      <c r="M147" s="128">
        <v>5.89</v>
      </c>
      <c r="N147" s="128">
        <v>147.15</v>
      </c>
      <c r="O147" s="129">
        <v>147.13999999999999</v>
      </c>
    </row>
    <row r="148" spans="1:16" s="53" customFormat="1" ht="11.25" x14ac:dyDescent="0.2">
      <c r="A148" s="98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131"/>
      <c r="O148" s="52"/>
    </row>
    <row r="149" spans="1:16" s="53" customFormat="1" ht="12" thickBo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7"/>
    </row>
    <row r="150" spans="1:16" ht="13.5" thickBot="1" x14ac:dyDescent="0.25"/>
    <row r="151" spans="1:16" ht="15.75" x14ac:dyDescent="0.25">
      <c r="A151" s="17" t="s">
        <v>135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6" ht="6.75" customHeight="1" x14ac:dyDescent="0.2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6" x14ac:dyDescent="0.2">
      <c r="A153" s="23"/>
      <c r="B153" s="155"/>
      <c r="C153" s="155"/>
      <c r="D153" s="155"/>
      <c r="E153" s="157"/>
      <c r="F153" s="141" t="s">
        <v>84</v>
      </c>
      <c r="G153" s="61"/>
      <c r="H153" s="141" t="s">
        <v>111</v>
      </c>
      <c r="I153" s="61"/>
      <c r="J153" s="141" t="s">
        <v>136</v>
      </c>
      <c r="K153" s="61"/>
      <c r="L153" s="103" t="s">
        <v>21</v>
      </c>
    </row>
    <row r="154" spans="1:16" x14ac:dyDescent="0.2">
      <c r="A154" s="23"/>
      <c r="B154" s="155"/>
      <c r="C154" s="155"/>
      <c r="D154" s="155"/>
      <c r="E154" s="157"/>
      <c r="F154" s="61" t="s">
        <v>100</v>
      </c>
      <c r="G154" s="61" t="s">
        <v>101</v>
      </c>
      <c r="H154" s="100" t="s">
        <v>100</v>
      </c>
      <c r="I154" s="100" t="s">
        <v>101</v>
      </c>
      <c r="J154" s="100" t="s">
        <v>100</v>
      </c>
      <c r="K154" s="100" t="s">
        <v>101</v>
      </c>
      <c r="L154" s="158"/>
    </row>
    <row r="155" spans="1:16" x14ac:dyDescent="0.2">
      <c r="A155" s="63"/>
      <c r="B155" s="64" t="s">
        <v>137</v>
      </c>
      <c r="C155" s="64"/>
      <c r="D155" s="64"/>
      <c r="E155" s="64"/>
      <c r="F155" s="107">
        <v>2059</v>
      </c>
      <c r="G155" s="107">
        <v>2038</v>
      </c>
      <c r="H155" s="156">
        <v>6882916.75</v>
      </c>
      <c r="I155" s="108">
        <v>6734962.6900000004</v>
      </c>
      <c r="J155" s="109">
        <v>6.6299999999999998E-2</v>
      </c>
      <c r="K155" s="159">
        <v>6.5799999999999997E-2</v>
      </c>
      <c r="L155" s="160">
        <v>3.0442999999999998</v>
      </c>
    </row>
    <row r="156" spans="1:16" x14ac:dyDescent="0.2">
      <c r="A156" s="21"/>
      <c r="B156" s="14" t="s">
        <v>138</v>
      </c>
      <c r="C156" s="14"/>
      <c r="D156" s="14"/>
      <c r="E156" s="14"/>
      <c r="F156" s="107">
        <v>17811</v>
      </c>
      <c r="G156" s="107">
        <v>17495</v>
      </c>
      <c r="H156" s="156">
        <v>96889670.519999996</v>
      </c>
      <c r="I156" s="108">
        <v>95551914.069999993</v>
      </c>
      <c r="J156" s="109">
        <v>0.93369999999999997</v>
      </c>
      <c r="K156" s="159">
        <v>0.93420000000000003</v>
      </c>
      <c r="L156" s="161">
        <v>2.4235000000000002</v>
      </c>
    </row>
    <row r="157" spans="1:16" x14ac:dyDescent="0.2">
      <c r="A157" s="21"/>
      <c r="B157" s="14" t="s">
        <v>139</v>
      </c>
      <c r="C157" s="14"/>
      <c r="D157" s="14"/>
      <c r="E157" s="14"/>
      <c r="F157" s="107">
        <v>0</v>
      </c>
      <c r="G157" s="107">
        <v>0</v>
      </c>
      <c r="H157" s="156">
        <v>0</v>
      </c>
      <c r="I157" s="156">
        <v>0</v>
      </c>
      <c r="J157" s="109">
        <v>0</v>
      </c>
      <c r="K157" s="159">
        <v>0</v>
      </c>
      <c r="L157" s="161">
        <v>0</v>
      </c>
    </row>
    <row r="158" spans="1:16" ht="13.5" thickBot="1" x14ac:dyDescent="0.25">
      <c r="A158" s="83"/>
      <c r="B158" s="162" t="s">
        <v>47</v>
      </c>
      <c r="C158" s="56"/>
      <c r="D158" s="56"/>
      <c r="E158" s="56"/>
      <c r="F158" s="163">
        <v>19870</v>
      </c>
      <c r="G158" s="163">
        <v>19533</v>
      </c>
      <c r="H158" s="164">
        <v>103772587.27</v>
      </c>
      <c r="I158" s="164">
        <v>102286876.76000001</v>
      </c>
      <c r="J158" s="165"/>
      <c r="K158" s="166"/>
      <c r="L158" s="167">
        <v>2.4643999999999999</v>
      </c>
    </row>
    <row r="159" spans="1:16" s="173" customFormat="1" ht="11.25" x14ac:dyDescent="0.2">
      <c r="A159" s="51"/>
      <c r="B159" s="168"/>
      <c r="C159" s="168"/>
      <c r="D159" s="168"/>
      <c r="E159" s="168"/>
      <c r="F159" s="169"/>
      <c r="G159" s="169"/>
      <c r="H159" s="168"/>
      <c r="I159" s="170"/>
      <c r="J159" s="171"/>
      <c r="K159" s="172"/>
    </row>
    <row r="160" spans="1:16" s="173" customFormat="1" ht="11.25" x14ac:dyDescent="0.2">
      <c r="A160" s="51"/>
      <c r="B160" s="168"/>
      <c r="C160" s="168"/>
      <c r="D160" s="168"/>
      <c r="E160" s="168"/>
      <c r="F160" s="168"/>
      <c r="G160" s="168"/>
      <c r="H160" s="168"/>
      <c r="I160" s="168"/>
      <c r="J160" s="168"/>
    </row>
    <row r="161" spans="1:16" ht="13.5" thickBot="1" x14ac:dyDescent="0.25"/>
    <row r="162" spans="1:16" ht="15.75" x14ac:dyDescent="0.25">
      <c r="A162" s="17" t="s">
        <v>140</v>
      </c>
      <c r="B162" s="174"/>
      <c r="C162" s="175"/>
      <c r="D162" s="176"/>
      <c r="E162" s="176"/>
      <c r="F162" s="177" t="s">
        <v>141</v>
      </c>
    </row>
    <row r="163" spans="1:16" ht="13.5" thickBot="1" x14ac:dyDescent="0.25">
      <c r="A163" s="83" t="s">
        <v>142</v>
      </c>
      <c r="B163" s="83"/>
      <c r="C163" s="178"/>
      <c r="D163" s="178"/>
      <c r="E163" s="178"/>
      <c r="F163" s="365">
        <v>411175984.68000001</v>
      </c>
    </row>
    <row r="164" spans="1:16" x14ac:dyDescent="0.2">
      <c r="A164" s="14"/>
      <c r="B164" s="14"/>
      <c r="C164" s="179"/>
      <c r="D164" s="179"/>
      <c r="E164" s="179"/>
      <c r="F164" s="180"/>
    </row>
    <row r="165" spans="1:16" x14ac:dyDescent="0.2">
      <c r="A165" s="14"/>
      <c r="B165" s="14"/>
      <c r="C165" s="181"/>
      <c r="D165" s="90"/>
      <c r="E165" s="90"/>
      <c r="F165" s="180"/>
    </row>
    <row r="166" spans="1:16" ht="12.75" customHeight="1" x14ac:dyDescent="0.2">
      <c r="A166" s="260"/>
      <c r="B166" s="260"/>
      <c r="C166" s="260"/>
      <c r="D166" s="260"/>
      <c r="E166" s="260"/>
      <c r="F166" s="260"/>
    </row>
    <row r="167" spans="1:16" x14ac:dyDescent="0.2">
      <c r="A167" s="260"/>
      <c r="B167" s="260"/>
      <c r="C167" s="260"/>
      <c r="D167" s="260"/>
      <c r="E167" s="260"/>
      <c r="F167" s="260"/>
    </row>
    <row r="168" spans="1:16" x14ac:dyDescent="0.2">
      <c r="A168" s="260"/>
      <c r="B168" s="260"/>
      <c r="C168" s="260"/>
      <c r="D168" s="260"/>
      <c r="E168" s="260"/>
      <c r="F168" s="260"/>
    </row>
    <row r="169" spans="1:16" x14ac:dyDescent="0.2">
      <c r="A169" s="14"/>
      <c r="B169" s="14"/>
      <c r="C169" s="181"/>
      <c r="D169" s="90"/>
      <c r="E169" s="90"/>
      <c r="F169" s="180"/>
      <c r="G169" s="14"/>
      <c r="I169" s="259"/>
      <c r="J169" s="259"/>
      <c r="K169" s="259"/>
    </row>
    <row r="170" spans="1:16" x14ac:dyDescent="0.2">
      <c r="A170" s="260"/>
      <c r="B170" s="260"/>
      <c r="C170" s="260"/>
      <c r="D170" s="260"/>
      <c r="E170" s="260"/>
      <c r="F170" s="260"/>
      <c r="I170" s="14"/>
      <c r="J170" s="14"/>
      <c r="K170" s="14"/>
    </row>
    <row r="171" spans="1:16" x14ac:dyDescent="0.2">
      <c r="A171" s="260"/>
      <c r="B171" s="260"/>
      <c r="C171" s="260"/>
      <c r="D171" s="260"/>
      <c r="E171" s="260"/>
      <c r="F171" s="260"/>
      <c r="I171" s="72"/>
      <c r="J171" s="183"/>
      <c r="K171" s="72"/>
    </row>
    <row r="172" spans="1:16" x14ac:dyDescent="0.2">
      <c r="A172" s="260"/>
      <c r="B172" s="260"/>
      <c r="C172" s="260"/>
      <c r="D172" s="260"/>
      <c r="E172" s="260"/>
      <c r="F172" s="260"/>
      <c r="I172" s="14"/>
      <c r="J172" s="183"/>
      <c r="K172" s="72"/>
    </row>
    <row r="173" spans="1:16" x14ac:dyDescent="0.2">
      <c r="H173" s="77"/>
      <c r="I173" s="77"/>
      <c r="J173" s="184"/>
      <c r="K173" s="184"/>
      <c r="L173" s="77"/>
      <c r="M173" s="77"/>
      <c r="N173" s="77"/>
      <c r="O173" s="77"/>
    </row>
    <row r="174" spans="1:16" x14ac:dyDescent="0.2">
      <c r="H174" s="185"/>
      <c r="I174" s="185"/>
      <c r="L174" s="77"/>
      <c r="M174" s="77"/>
      <c r="N174" s="77"/>
      <c r="O174" s="77"/>
    </row>
    <row r="175" spans="1:16" x14ac:dyDescent="0.2">
      <c r="F175" s="186"/>
      <c r="G175" s="186"/>
      <c r="H175" s="187"/>
      <c r="I175" s="187"/>
      <c r="J175" s="186"/>
      <c r="K175" s="186"/>
      <c r="L175" s="188"/>
      <c r="M175" s="188"/>
      <c r="N175" s="188"/>
      <c r="O175" s="188"/>
      <c r="P175" s="186"/>
    </row>
    <row r="176" spans="1:16" x14ac:dyDescent="0.2"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</row>
    <row r="177" spans="6:15" x14ac:dyDescent="0.2"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</row>
    <row r="178" spans="6:15" x14ac:dyDescent="0.2">
      <c r="F178" s="73"/>
    </row>
    <row r="180" spans="6:15" x14ac:dyDescent="0.2">
      <c r="F180" s="73"/>
    </row>
  </sheetData>
  <mergeCells count="20">
    <mergeCell ref="B4:C4"/>
    <mergeCell ref="I4:J6"/>
    <mergeCell ref="B5:C5"/>
    <mergeCell ref="L5:M7"/>
    <mergeCell ref="B6:C6"/>
    <mergeCell ref="B7:C7"/>
    <mergeCell ref="L88:M88"/>
    <mergeCell ref="N88:O88"/>
    <mergeCell ref="A166:F168"/>
    <mergeCell ref="B8:C8"/>
    <mergeCell ref="B9:C9"/>
    <mergeCell ref="B11:C11"/>
    <mergeCell ref="M27:O27"/>
    <mergeCell ref="M28:O28"/>
    <mergeCell ref="J39:O41"/>
    <mergeCell ref="I169:K169"/>
    <mergeCell ref="A170:F172"/>
    <mergeCell ref="J60:K60"/>
    <mergeCell ref="F88:G88"/>
    <mergeCell ref="J88:K88"/>
  </mergeCells>
  <conditionalFormatting sqref="F176:O176">
    <cfRule type="cellIs" dxfId="0" priority="1" operator="equal">
      <formula>TRUE</formula>
    </cfRule>
  </conditionalFormatting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 x14ac:dyDescent="0.2"/>
  <cols>
    <col min="1" max="1" width="3.140625" style="1" customWidth="1"/>
    <col min="2" max="2" width="4.5703125" style="1" customWidth="1"/>
    <col min="3" max="4" width="14.42578125" style="1" customWidth="1"/>
    <col min="5" max="5" width="9.28515625" style="1" customWidth="1"/>
    <col min="6" max="6" width="5.7109375" style="1" customWidth="1"/>
    <col min="7" max="7" width="17.28515625" style="1" customWidth="1"/>
    <col min="8" max="8" width="16.5703125" style="1" customWidth="1"/>
    <col min="9" max="9" width="10.5703125" style="1" customWidth="1"/>
    <col min="10" max="10" width="11.85546875" style="1" customWidth="1"/>
    <col min="11" max="11" width="12.85546875" style="1" customWidth="1"/>
    <col min="12" max="12" width="18.42578125" style="1" customWidth="1"/>
    <col min="13" max="13" width="14.140625" style="1" customWidth="1"/>
    <col min="14" max="14" width="21.28515625" style="1" customWidth="1"/>
    <col min="15" max="15" width="1.85546875" style="1" customWidth="1"/>
    <col min="16" max="16" width="12" style="1" customWidth="1"/>
    <col min="17" max="17" width="1.7109375" style="1" customWidth="1"/>
    <col min="18" max="18" width="16.7109375" style="1" bestFit="1" customWidth="1"/>
    <col min="19" max="19" width="28.85546875" style="1" bestFit="1" customWidth="1"/>
    <col min="20" max="20" width="15.7109375" style="1" bestFit="1" customWidth="1"/>
    <col min="21" max="21" width="18.28515625" style="1" bestFit="1" customWidth="1"/>
    <col min="22" max="22" width="17.7109375" style="1" bestFit="1" customWidth="1"/>
    <col min="23" max="23" width="14.42578125" style="1" customWidth="1"/>
    <col min="24" max="24" width="13.7109375" style="1" bestFit="1" customWidth="1"/>
    <col min="25" max="25" width="14.140625" style="1" bestFit="1" customWidth="1"/>
    <col min="26" max="26" width="13.140625" style="1" bestFit="1" customWidth="1"/>
    <col min="27" max="40" width="10.85546875" style="1" customWidth="1"/>
    <col min="41" max="41" width="2.7109375" style="1" customWidth="1"/>
    <col min="42" max="16384" width="9.140625" style="1"/>
  </cols>
  <sheetData>
    <row r="1" spans="1:41" ht="15.75" x14ac:dyDescent="0.25">
      <c r="A1" s="275" t="s">
        <v>0</v>
      </c>
    </row>
    <row r="2" spans="1:41" ht="15.75" customHeight="1" x14ac:dyDescent="0.25">
      <c r="A2" s="275" t="s">
        <v>143</v>
      </c>
      <c r="U2" s="189"/>
      <c r="V2" s="189"/>
      <c r="W2" s="189"/>
    </row>
    <row r="3" spans="1:41" ht="15.75" x14ac:dyDescent="0.25">
      <c r="A3" s="275" t="str">
        <f>+'ESA FFELP(2)'!D4</f>
        <v>Edsouth Services</v>
      </c>
      <c r="D3" s="366" t="s">
        <v>144</v>
      </c>
      <c r="T3" s="189"/>
      <c r="U3" s="189"/>
      <c r="V3" s="189"/>
      <c r="W3" s="189"/>
    </row>
    <row r="4" spans="1:41" ht="13.5" thickBot="1" x14ac:dyDescent="0.25">
      <c r="T4" s="189"/>
      <c r="U4" s="189"/>
      <c r="V4" s="189"/>
      <c r="W4" s="189"/>
    </row>
    <row r="5" spans="1:41" x14ac:dyDescent="0.2">
      <c r="B5" s="267" t="s">
        <v>6</v>
      </c>
      <c r="C5" s="268"/>
      <c r="D5" s="268"/>
      <c r="E5" s="367">
        <f>+'ESA FFELP(2)'!D6</f>
        <v>43521</v>
      </c>
      <c r="F5" s="367"/>
      <c r="G5" s="368"/>
      <c r="T5" s="189"/>
      <c r="U5" s="189"/>
      <c r="V5" s="189"/>
      <c r="W5" s="189"/>
    </row>
    <row r="6" spans="1:41" ht="13.5" thickBot="1" x14ac:dyDescent="0.25">
      <c r="B6" s="265" t="s">
        <v>145</v>
      </c>
      <c r="C6" s="266"/>
      <c r="D6" s="266"/>
      <c r="E6" s="369">
        <f>+'ESA FFELP(2)'!D7</f>
        <v>43496</v>
      </c>
      <c r="F6" s="369"/>
      <c r="G6" s="370"/>
      <c r="T6" s="189"/>
      <c r="U6" s="189"/>
      <c r="V6" s="189"/>
      <c r="W6" s="189"/>
    </row>
    <row r="8" spans="1:41" x14ac:dyDescent="0.2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41" ht="15.75" thickBot="1" x14ac:dyDescent="0.3">
      <c r="A9" s="190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U9" s="66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ht="6" customHeight="1" thickBot="1" x14ac:dyDescent="0.25">
      <c r="A10" s="14"/>
      <c r="B10" s="14"/>
      <c r="C10" s="14"/>
      <c r="D10" s="14"/>
      <c r="E10" s="14"/>
      <c r="F10" s="14"/>
      <c r="G10" s="14"/>
      <c r="H10" s="14"/>
      <c r="J10" s="191"/>
      <c r="K10" s="19"/>
      <c r="L10" s="19"/>
      <c r="M10" s="19"/>
      <c r="N10" s="20"/>
      <c r="O10" s="14"/>
      <c r="P10" s="14"/>
      <c r="Q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ht="15" thickBot="1" x14ac:dyDescent="0.25">
      <c r="A11" s="192" t="s">
        <v>146</v>
      </c>
      <c r="B11" s="193"/>
      <c r="C11" s="193"/>
      <c r="D11" s="193"/>
      <c r="E11" s="193"/>
      <c r="F11" s="193"/>
      <c r="G11" s="193"/>
      <c r="H11" s="194"/>
      <c r="J11" s="195" t="s">
        <v>147</v>
      </c>
      <c r="K11" s="14"/>
      <c r="L11" s="14"/>
      <c r="M11" s="14"/>
      <c r="N11" s="371">
        <v>43496</v>
      </c>
      <c r="O11" s="196"/>
      <c r="P11" s="196"/>
      <c r="Q11" s="196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x14ac:dyDescent="0.2">
      <c r="A12" s="195"/>
      <c r="B12" s="14"/>
      <c r="C12" s="14"/>
      <c r="D12" s="14"/>
      <c r="E12" s="14"/>
      <c r="F12" s="14"/>
      <c r="G12" s="14"/>
      <c r="H12" s="197"/>
      <c r="J12" s="21" t="s">
        <v>148</v>
      </c>
      <c r="L12" s="14"/>
      <c r="M12" s="14"/>
      <c r="N12" s="198">
        <v>0</v>
      </c>
      <c r="O12" s="72"/>
      <c r="P12" s="72"/>
      <c r="Q12" s="72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x14ac:dyDescent="0.2">
      <c r="A13" s="21"/>
      <c r="B13" s="14" t="s">
        <v>149</v>
      </c>
      <c r="C13" s="14"/>
      <c r="D13" s="14"/>
      <c r="E13" s="14"/>
      <c r="F13" s="14"/>
      <c r="G13" s="14"/>
      <c r="H13" s="198">
        <v>1590628.95</v>
      </c>
      <c r="J13" s="21" t="s">
        <v>150</v>
      </c>
      <c r="L13" s="14"/>
      <c r="M13" s="14"/>
      <c r="N13" s="198">
        <v>25507.87</v>
      </c>
      <c r="O13" s="72"/>
      <c r="P13" s="181"/>
      <c r="Q13" s="181"/>
      <c r="R13" s="182"/>
      <c r="S13" s="182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x14ac:dyDescent="0.2">
      <c r="A14" s="21"/>
      <c r="B14" s="14" t="s">
        <v>151</v>
      </c>
      <c r="C14" s="14"/>
      <c r="D14" s="14"/>
      <c r="E14" s="14"/>
      <c r="F14" s="199"/>
      <c r="G14" s="14"/>
      <c r="H14" s="198"/>
      <c r="J14" s="21" t="s">
        <v>152</v>
      </c>
      <c r="L14" s="14"/>
      <c r="M14" s="14"/>
      <c r="N14" s="198">
        <v>16902.8</v>
      </c>
      <c r="O14" s="72"/>
      <c r="P14" s="72"/>
      <c r="Q14" s="72"/>
      <c r="R14" s="72"/>
      <c r="S14" s="72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x14ac:dyDescent="0.2">
      <c r="A15" s="21"/>
      <c r="B15" s="14" t="s">
        <v>65</v>
      </c>
      <c r="C15" s="14"/>
      <c r="D15" s="14"/>
      <c r="E15" s="14"/>
      <c r="F15" s="14"/>
      <c r="G15" s="14"/>
      <c r="H15" s="198"/>
      <c r="J15" s="21" t="s">
        <v>153</v>
      </c>
      <c r="L15" s="14"/>
      <c r="M15" s="14"/>
      <c r="N15" s="198">
        <v>51263.53</v>
      </c>
      <c r="O15" s="72"/>
      <c r="P15" s="72"/>
      <c r="Q15" s="72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x14ac:dyDescent="0.2">
      <c r="A16" s="21"/>
      <c r="B16" s="14"/>
      <c r="C16" s="14" t="s">
        <v>154</v>
      </c>
      <c r="D16" s="14"/>
      <c r="E16" s="14"/>
      <c r="F16" s="14"/>
      <c r="G16" s="14"/>
      <c r="H16" s="198"/>
      <c r="J16" s="21" t="s">
        <v>155</v>
      </c>
      <c r="L16" s="14"/>
      <c r="M16" s="14"/>
      <c r="N16" s="200"/>
      <c r="O16" s="72"/>
      <c r="P16" s="72"/>
      <c r="Q16" s="72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ht="13.5" thickBot="1" x14ac:dyDescent="0.25">
      <c r="A17" s="21"/>
      <c r="B17" s="14" t="s">
        <v>156</v>
      </c>
      <c r="C17" s="14"/>
      <c r="D17" s="14"/>
      <c r="E17" s="14"/>
      <c r="F17" s="14"/>
      <c r="G17" s="14"/>
      <c r="H17" s="198">
        <v>6576.5</v>
      </c>
      <c r="J17" s="83"/>
      <c r="K17" s="162" t="s">
        <v>157</v>
      </c>
      <c r="L17" s="56"/>
      <c r="M17" s="56"/>
      <c r="N17" s="372">
        <v>93674.2</v>
      </c>
      <c r="O17" s="76"/>
      <c r="P17" s="72"/>
      <c r="Q17" s="72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x14ac:dyDescent="0.2">
      <c r="A18" s="21"/>
      <c r="B18" s="14" t="s">
        <v>158</v>
      </c>
      <c r="C18" s="14"/>
      <c r="D18" s="14"/>
      <c r="E18" s="14"/>
      <c r="F18" s="14"/>
      <c r="G18" s="14"/>
      <c r="H18" s="198"/>
      <c r="P18" s="72"/>
      <c r="Q18" s="72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x14ac:dyDescent="0.2">
      <c r="A19" s="21"/>
      <c r="B19" s="14" t="s">
        <v>159</v>
      </c>
      <c r="C19" s="14"/>
      <c r="D19" s="14"/>
      <c r="E19" s="14"/>
      <c r="F19" s="14"/>
      <c r="G19" s="14"/>
      <c r="H19" s="198"/>
      <c r="P19" s="72"/>
      <c r="Q19" s="72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x14ac:dyDescent="0.2">
      <c r="A20" s="21"/>
      <c r="B20" s="14" t="s">
        <v>160</v>
      </c>
      <c r="C20" s="14"/>
      <c r="D20" s="14"/>
      <c r="E20" s="14"/>
      <c r="F20" s="14"/>
      <c r="G20" s="14"/>
      <c r="H20" s="198">
        <v>337082.45</v>
      </c>
      <c r="P20" s="72"/>
      <c r="Q20" s="72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x14ac:dyDescent="0.2">
      <c r="A21" s="21"/>
      <c r="B21" s="14" t="s">
        <v>161</v>
      </c>
      <c r="C21" s="14"/>
      <c r="D21" s="14"/>
      <c r="E21" s="14"/>
      <c r="F21" s="14"/>
      <c r="G21" s="14"/>
      <c r="H21" s="198"/>
      <c r="P21" s="14"/>
      <c r="Q21" s="14"/>
      <c r="R21" s="14"/>
      <c r="S21" s="14"/>
      <c r="T21" s="76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ht="13.5" thickBot="1" x14ac:dyDescent="0.25">
      <c r="A22" s="21"/>
      <c r="B22" s="14" t="s">
        <v>162</v>
      </c>
      <c r="C22" s="14"/>
      <c r="D22" s="14"/>
      <c r="E22" s="14"/>
      <c r="F22" s="14"/>
      <c r="G22" s="14"/>
      <c r="H22" s="198"/>
      <c r="N22" s="73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x14ac:dyDescent="0.2">
      <c r="A23" s="21"/>
      <c r="B23" s="14" t="s">
        <v>163</v>
      </c>
      <c r="C23" s="14"/>
      <c r="D23" s="14"/>
      <c r="E23" s="14"/>
      <c r="F23" s="14"/>
      <c r="G23" s="14"/>
      <c r="H23" s="198"/>
      <c r="J23" s="191" t="s">
        <v>164</v>
      </c>
      <c r="K23" s="19"/>
      <c r="L23" s="19"/>
      <c r="M23" s="19"/>
      <c r="N23" s="373">
        <v>43496</v>
      </c>
      <c r="O23" s="196"/>
      <c r="P23" s="179"/>
      <c r="Q23" s="179"/>
      <c r="R23" s="14"/>
      <c r="S23" s="14"/>
      <c r="T23" s="14"/>
      <c r="U23" s="14"/>
      <c r="V23" s="14"/>
      <c r="W23" s="66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x14ac:dyDescent="0.2">
      <c r="A24" s="21"/>
      <c r="B24" s="14" t="s">
        <v>165</v>
      </c>
      <c r="C24" s="14"/>
      <c r="D24" s="14"/>
      <c r="E24" s="14"/>
      <c r="F24" s="14"/>
      <c r="G24" s="14"/>
      <c r="H24" s="198"/>
      <c r="J24" s="21"/>
      <c r="K24" s="14"/>
      <c r="L24" s="14"/>
      <c r="M24" s="14"/>
      <c r="N24" s="198"/>
      <c r="O24" s="72"/>
      <c r="P24" s="72"/>
      <c r="Q24" s="72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x14ac:dyDescent="0.2">
      <c r="A25" s="21"/>
      <c r="B25" s="14" t="s">
        <v>166</v>
      </c>
      <c r="C25" s="14"/>
      <c r="D25" s="14"/>
      <c r="E25" s="14"/>
      <c r="F25" s="14"/>
      <c r="G25" s="14"/>
      <c r="H25" s="198"/>
      <c r="J25" s="21" t="s">
        <v>167</v>
      </c>
      <c r="K25" s="14"/>
      <c r="L25" s="14"/>
      <c r="M25" s="14"/>
      <c r="N25" s="374">
        <v>265353.78999999998</v>
      </c>
      <c r="O25" s="201"/>
      <c r="P25" s="14"/>
      <c r="Q25" s="14"/>
      <c r="R25" s="72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x14ac:dyDescent="0.2">
      <c r="A26" s="21"/>
      <c r="B26" s="14" t="s">
        <v>168</v>
      </c>
      <c r="C26" s="14"/>
      <c r="D26" s="14"/>
      <c r="E26" s="14"/>
      <c r="F26" s="14"/>
      <c r="G26" s="14"/>
      <c r="H26" s="198"/>
      <c r="J26" s="21" t="s">
        <v>169</v>
      </c>
      <c r="K26" s="14"/>
      <c r="L26" s="14"/>
      <c r="M26" s="14"/>
      <c r="N26" s="203">
        <v>123051332.09</v>
      </c>
      <c r="O26" s="201"/>
      <c r="P26" s="91"/>
      <c r="Q26" s="91"/>
      <c r="R26" s="20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x14ac:dyDescent="0.2">
      <c r="A27" s="21"/>
      <c r="B27" s="14" t="s">
        <v>170</v>
      </c>
      <c r="C27" s="14"/>
      <c r="D27" s="14"/>
      <c r="E27" s="14"/>
      <c r="F27" s="14"/>
      <c r="G27" s="14"/>
      <c r="H27" s="198"/>
      <c r="J27" s="21" t="s">
        <v>171</v>
      </c>
      <c r="K27" s="14"/>
      <c r="L27" s="14"/>
      <c r="M27" s="14"/>
      <c r="N27" s="375">
        <v>0.29926682655302789</v>
      </c>
      <c r="O27" s="183"/>
      <c r="P27" s="69"/>
      <c r="Q27" s="69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x14ac:dyDescent="0.2">
      <c r="A28" s="21"/>
      <c r="B28" s="14"/>
      <c r="C28" s="14"/>
      <c r="D28" s="14"/>
      <c r="E28" s="14"/>
      <c r="F28" s="14"/>
      <c r="G28" s="14"/>
      <c r="H28" s="22"/>
      <c r="J28" s="21" t="s">
        <v>172</v>
      </c>
      <c r="K28" s="14"/>
      <c r="L28" s="14"/>
      <c r="M28" s="14"/>
      <c r="N28" s="376">
        <v>1.2065929510777245</v>
      </c>
      <c r="O28" s="183"/>
      <c r="P28" s="69"/>
      <c r="Q28" s="69"/>
      <c r="R28" s="69"/>
      <c r="S28" s="69"/>
      <c r="T28" s="14"/>
      <c r="U28" s="14"/>
    </row>
    <row r="29" spans="1:41" x14ac:dyDescent="0.2">
      <c r="A29" s="21"/>
      <c r="B29" s="14"/>
      <c r="C29" s="66" t="s">
        <v>173</v>
      </c>
      <c r="D29" s="14"/>
      <c r="E29" s="14"/>
      <c r="F29" s="14"/>
      <c r="G29" s="14"/>
      <c r="H29" s="198">
        <v>1934287.9</v>
      </c>
      <c r="I29" s="73"/>
      <c r="J29" s="21"/>
      <c r="K29" s="14"/>
      <c r="L29" s="14"/>
      <c r="M29" s="14"/>
      <c r="N29" s="203"/>
      <c r="O29" s="201"/>
      <c r="P29" s="14"/>
      <c r="Q29" s="14"/>
      <c r="R29" s="14"/>
      <c r="S29" s="14"/>
      <c r="T29" s="14"/>
      <c r="U29" s="14"/>
    </row>
    <row r="30" spans="1:41" ht="13.5" thickBot="1" x14ac:dyDescent="0.25">
      <c r="A30" s="21"/>
      <c r="B30" s="14"/>
      <c r="C30" s="66"/>
      <c r="D30" s="14"/>
      <c r="E30" s="14"/>
      <c r="F30" s="14"/>
      <c r="G30" s="14"/>
      <c r="H30" s="22"/>
      <c r="J30" s="21" t="s">
        <v>174</v>
      </c>
      <c r="K30" s="14"/>
      <c r="L30" s="14"/>
      <c r="M30" s="14"/>
      <c r="N30" s="203">
        <v>337082.45</v>
      </c>
      <c r="O30" s="201"/>
      <c r="P30" s="14"/>
      <c r="Q30" s="14"/>
      <c r="R30" s="14"/>
      <c r="S30" s="14"/>
      <c r="T30" s="14"/>
      <c r="U30" s="14"/>
    </row>
    <row r="31" spans="1:41" x14ac:dyDescent="0.2">
      <c r="A31" s="204" t="s">
        <v>175</v>
      </c>
      <c r="B31" s="205"/>
      <c r="C31" s="206"/>
      <c r="D31" s="205"/>
      <c r="E31" s="205"/>
      <c r="F31" s="205"/>
      <c r="G31" s="205"/>
      <c r="H31" s="207"/>
      <c r="J31" s="21" t="s">
        <v>176</v>
      </c>
      <c r="K31" s="14"/>
      <c r="L31" s="14"/>
      <c r="M31" s="14"/>
      <c r="N31" s="203"/>
      <c r="O31" s="201"/>
      <c r="P31" s="14"/>
      <c r="Q31" s="14"/>
      <c r="R31" s="14"/>
      <c r="S31" s="14"/>
      <c r="T31" s="14"/>
      <c r="U31" s="14"/>
    </row>
    <row r="32" spans="1:41" ht="14.25" x14ac:dyDescent="0.2">
      <c r="A32" s="49" t="s">
        <v>177</v>
      </c>
      <c r="B32" s="168"/>
      <c r="C32" s="168"/>
      <c r="D32" s="168"/>
      <c r="E32" s="168"/>
      <c r="F32" s="168"/>
      <c r="G32" s="168"/>
      <c r="H32" s="208"/>
      <c r="J32" s="21" t="s">
        <v>178</v>
      </c>
      <c r="K32" s="14"/>
      <c r="L32" s="14"/>
      <c r="M32" s="14"/>
      <c r="N32" s="203">
        <v>109360169.0368</v>
      </c>
      <c r="O32" s="201"/>
      <c r="P32" s="14"/>
      <c r="Q32" s="14"/>
      <c r="R32" s="14"/>
      <c r="S32" s="14"/>
      <c r="T32" s="14"/>
      <c r="U32" s="14"/>
    </row>
    <row r="33" spans="1:21" ht="15" thickBot="1" x14ac:dyDescent="0.25">
      <c r="A33" s="209"/>
      <c r="B33" s="210"/>
      <c r="C33" s="210"/>
      <c r="D33" s="210"/>
      <c r="E33" s="210"/>
      <c r="F33" s="210"/>
      <c r="G33" s="211"/>
      <c r="H33" s="212"/>
      <c r="J33" s="21" t="s">
        <v>179</v>
      </c>
      <c r="K33" s="14"/>
      <c r="L33" s="14"/>
      <c r="M33" s="14"/>
      <c r="N33" s="375">
        <v>0.88873616546315592</v>
      </c>
      <c r="O33" s="183"/>
      <c r="P33" s="69"/>
      <c r="Q33" s="69"/>
      <c r="R33" s="72"/>
      <c r="S33" s="14"/>
      <c r="T33" s="14"/>
      <c r="U33" s="14"/>
    </row>
    <row r="34" spans="1:21" s="173" customFormat="1" x14ac:dyDescent="0.2">
      <c r="A34" s="51"/>
      <c r="B34" s="168"/>
      <c r="C34" s="168"/>
      <c r="D34" s="168"/>
      <c r="E34" s="168"/>
      <c r="F34" s="168"/>
      <c r="G34" s="168"/>
      <c r="H34" s="168"/>
      <c r="J34" s="21" t="s">
        <v>180</v>
      </c>
      <c r="K34" s="14"/>
      <c r="L34" s="14"/>
      <c r="M34" s="14"/>
      <c r="N34" s="375">
        <v>3.3297574671962496E-2</v>
      </c>
      <c r="O34" s="183"/>
      <c r="P34" s="69"/>
      <c r="Q34" s="69"/>
      <c r="R34" s="14"/>
      <c r="S34" s="168"/>
      <c r="T34" s="168"/>
      <c r="U34" s="168"/>
    </row>
    <row r="35" spans="1:21" s="173" customFormat="1" ht="13.5" thickBot="1" x14ac:dyDescent="0.25">
      <c r="G35" s="213"/>
      <c r="J35" s="214" t="s">
        <v>181</v>
      </c>
      <c r="K35" s="215"/>
      <c r="L35" s="215"/>
      <c r="M35" s="215"/>
      <c r="N35" s="216">
        <v>0</v>
      </c>
      <c r="O35" s="183"/>
      <c r="P35" s="14"/>
      <c r="Q35" s="14"/>
      <c r="R35" s="202"/>
      <c r="S35" s="14"/>
      <c r="T35" s="14"/>
      <c r="U35" s="168"/>
    </row>
    <row r="36" spans="1:21" s="173" customFormat="1" x14ac:dyDescent="0.2">
      <c r="H36" s="217"/>
      <c r="J36" s="218" t="s">
        <v>182</v>
      </c>
      <c r="K36" s="64"/>
      <c r="L36" s="64"/>
      <c r="M36" s="64"/>
      <c r="N36" s="219"/>
      <c r="O36" s="91"/>
      <c r="P36" s="91"/>
      <c r="Q36" s="91"/>
      <c r="R36" s="202"/>
      <c r="S36" s="14"/>
      <c r="T36" s="72"/>
      <c r="U36" s="168"/>
    </row>
    <row r="37" spans="1:21" s="173" customFormat="1" ht="13.5" thickBot="1" x14ac:dyDescent="0.25">
      <c r="H37" s="213"/>
      <c r="J37" s="272" t="s">
        <v>183</v>
      </c>
      <c r="K37" s="273"/>
      <c r="L37" s="273"/>
      <c r="M37" s="273"/>
      <c r="N37" s="274"/>
      <c r="O37" s="220"/>
      <c r="P37" s="220"/>
      <c r="Q37" s="220"/>
      <c r="R37" s="221"/>
      <c r="S37" s="14"/>
      <c r="T37" s="72"/>
      <c r="U37" s="168"/>
    </row>
    <row r="38" spans="1:21" s="173" customFormat="1" x14ac:dyDescent="0.2">
      <c r="J38" s="51"/>
      <c r="K38" s="66"/>
      <c r="L38" s="14"/>
      <c r="M38" s="14"/>
      <c r="N38" s="14"/>
      <c r="O38" s="14"/>
      <c r="P38" s="14"/>
      <c r="Q38" s="14"/>
      <c r="R38" s="72"/>
      <c r="S38" s="14"/>
      <c r="T38" s="72"/>
      <c r="U38" s="170"/>
    </row>
    <row r="39" spans="1:21" ht="13.5" thickBot="1" x14ac:dyDescent="0.25">
      <c r="P39" s="14"/>
      <c r="Q39" s="14"/>
      <c r="R39" s="72"/>
      <c r="S39" s="14"/>
      <c r="T39" s="14"/>
      <c r="U39" s="14"/>
    </row>
    <row r="40" spans="1:21" ht="15.75" thickBot="1" x14ac:dyDescent="0.3">
      <c r="A40" s="223" t="s">
        <v>184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4"/>
      <c r="O40" s="14"/>
      <c r="P40" s="14"/>
      <c r="Q40" s="14"/>
      <c r="R40" s="72"/>
      <c r="S40" s="14"/>
      <c r="T40" s="72"/>
      <c r="U40" s="14"/>
    </row>
    <row r="41" spans="1:21" ht="15.75" thickBot="1" x14ac:dyDescent="0.3">
      <c r="A41" s="19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T41" s="73"/>
    </row>
    <row r="42" spans="1:21" x14ac:dyDescent="0.2">
      <c r="A42" s="17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14"/>
      <c r="P42" s="14"/>
      <c r="Q42" s="14"/>
      <c r="U42" s="73"/>
    </row>
    <row r="43" spans="1:21" x14ac:dyDescent="0.2">
      <c r="A43" s="195" t="s">
        <v>185</v>
      </c>
      <c r="B43" s="14"/>
      <c r="C43" s="14"/>
      <c r="D43" s="14"/>
      <c r="E43" s="14"/>
      <c r="F43" s="14"/>
      <c r="G43" s="14"/>
      <c r="H43" s="14"/>
      <c r="I43" s="14"/>
      <c r="J43" s="69"/>
      <c r="K43" s="14"/>
      <c r="L43" s="224" t="s">
        <v>186</v>
      </c>
      <c r="M43" s="67"/>
      <c r="N43" s="225" t="s">
        <v>187</v>
      </c>
      <c r="O43" s="130"/>
      <c r="P43" s="130"/>
      <c r="Q43" s="130"/>
      <c r="R43" s="14"/>
      <c r="T43" s="73"/>
    </row>
    <row r="44" spans="1:21" x14ac:dyDescent="0.2">
      <c r="A44" s="2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22"/>
      <c r="O44" s="14"/>
      <c r="P44" s="14"/>
      <c r="Q44" s="14"/>
      <c r="R44" s="14"/>
      <c r="S44" s="226"/>
      <c r="T44" s="226"/>
      <c r="U44" s="227"/>
    </row>
    <row r="45" spans="1:21" x14ac:dyDescent="0.2">
      <c r="A45" s="21"/>
      <c r="B45" s="66" t="s">
        <v>173</v>
      </c>
      <c r="C45" s="14"/>
      <c r="D45" s="14"/>
      <c r="E45" s="14"/>
      <c r="F45" s="14"/>
      <c r="G45" s="14"/>
      <c r="H45" s="14"/>
      <c r="I45" s="14"/>
      <c r="J45" s="14"/>
      <c r="K45" s="14"/>
      <c r="L45" s="72"/>
      <c r="M45" s="14"/>
      <c r="N45" s="198">
        <v>1934287.9</v>
      </c>
      <c r="O45" s="72"/>
      <c r="P45" s="14"/>
      <c r="Q45" s="14"/>
      <c r="R45" s="14"/>
      <c r="S45" s="73"/>
    </row>
    <row r="46" spans="1:21" x14ac:dyDescent="0.2">
      <c r="A46" s="2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72"/>
      <c r="M46" s="72"/>
      <c r="N46" s="198"/>
      <c r="O46" s="72"/>
      <c r="P46" s="72"/>
      <c r="Q46" s="72"/>
      <c r="R46" s="228"/>
      <c r="S46" s="229"/>
      <c r="T46" s="228"/>
    </row>
    <row r="47" spans="1:21" x14ac:dyDescent="0.2">
      <c r="A47" s="21"/>
      <c r="B47" s="66" t="s">
        <v>188</v>
      </c>
      <c r="C47" s="14"/>
      <c r="D47" s="14"/>
      <c r="E47" s="14"/>
      <c r="F47" s="14"/>
      <c r="G47" s="14"/>
      <c r="H47" s="72"/>
      <c r="I47" s="14"/>
      <c r="J47" s="14"/>
      <c r="K47" s="14"/>
      <c r="L47" s="230">
        <v>71062.070000000007</v>
      </c>
      <c r="M47" s="230"/>
      <c r="N47" s="377">
        <v>1863225.8299999998</v>
      </c>
      <c r="O47" s="230"/>
      <c r="P47" s="72"/>
      <c r="Q47" s="72"/>
      <c r="R47" s="228"/>
      <c r="S47" s="229"/>
      <c r="T47" s="228"/>
    </row>
    <row r="48" spans="1:21" x14ac:dyDescent="0.2">
      <c r="A48" s="21"/>
      <c r="B48" s="14"/>
      <c r="C48" s="14"/>
      <c r="D48" s="14"/>
      <c r="E48" s="14"/>
      <c r="F48" s="14"/>
      <c r="G48" s="14"/>
      <c r="H48" s="72"/>
      <c r="I48" s="14"/>
      <c r="J48" s="14"/>
      <c r="K48" s="14"/>
      <c r="L48" s="230"/>
      <c r="M48" s="230"/>
      <c r="N48" s="377"/>
      <c r="O48" s="230"/>
      <c r="P48" s="72"/>
      <c r="Q48" s="72"/>
      <c r="R48" s="228"/>
      <c r="S48" s="229"/>
      <c r="T48" s="228"/>
    </row>
    <row r="49" spans="1:20" x14ac:dyDescent="0.2">
      <c r="A49" s="21"/>
      <c r="B49" s="14" t="s">
        <v>189</v>
      </c>
      <c r="C49" s="14"/>
      <c r="D49" s="14"/>
      <c r="E49" s="14"/>
      <c r="F49" s="14"/>
      <c r="G49" s="14"/>
      <c r="H49" s="72"/>
      <c r="I49" s="14"/>
      <c r="J49" s="14"/>
      <c r="K49" s="14"/>
      <c r="L49" s="72">
        <v>0</v>
      </c>
      <c r="M49" s="230"/>
      <c r="N49" s="378">
        <v>1863225.8299999998</v>
      </c>
      <c r="O49" s="230"/>
      <c r="P49" s="72"/>
      <c r="Q49" s="72"/>
      <c r="R49" s="231"/>
      <c r="S49" s="229"/>
      <c r="T49" s="228"/>
    </row>
    <row r="50" spans="1:20" x14ac:dyDescent="0.2">
      <c r="A50" s="21"/>
      <c r="B50" s="14"/>
      <c r="C50" s="14"/>
      <c r="D50" s="14"/>
      <c r="E50" s="14"/>
      <c r="F50" s="14"/>
      <c r="G50" s="14"/>
      <c r="H50" s="72"/>
      <c r="I50" s="14"/>
      <c r="J50" s="14"/>
      <c r="K50" s="14"/>
      <c r="L50" s="230"/>
      <c r="M50" s="230"/>
      <c r="N50" s="377"/>
      <c r="O50" s="230"/>
      <c r="P50" s="72"/>
      <c r="Q50" s="72"/>
      <c r="R50" s="231"/>
      <c r="S50" s="229"/>
      <c r="T50" s="228"/>
    </row>
    <row r="51" spans="1:20" x14ac:dyDescent="0.2">
      <c r="A51" s="21"/>
      <c r="B51" s="14" t="s">
        <v>190</v>
      </c>
      <c r="C51" s="14"/>
      <c r="D51" s="14"/>
      <c r="E51" s="14"/>
      <c r="F51" s="14"/>
      <c r="G51" s="14"/>
      <c r="H51" s="72"/>
      <c r="I51" s="14"/>
      <c r="J51" s="14"/>
      <c r="K51" s="14"/>
      <c r="L51" s="230">
        <v>25507.87</v>
      </c>
      <c r="M51" s="230"/>
      <c r="N51" s="377">
        <v>1837717.9599999997</v>
      </c>
      <c r="O51" s="230"/>
      <c r="P51" s="72"/>
      <c r="Q51" s="72"/>
      <c r="R51" s="228"/>
      <c r="S51" s="229"/>
      <c r="T51" s="228"/>
    </row>
    <row r="52" spans="1:20" x14ac:dyDescent="0.2">
      <c r="A52" s="21"/>
      <c r="B52" s="14"/>
      <c r="C52" s="14"/>
      <c r="D52" s="14"/>
      <c r="E52" s="14"/>
      <c r="F52" s="14"/>
      <c r="G52" s="14"/>
      <c r="H52" s="72"/>
      <c r="I52" s="14"/>
      <c r="J52" s="14"/>
      <c r="K52" s="14"/>
      <c r="L52" s="230"/>
      <c r="M52" s="230"/>
      <c r="N52" s="377"/>
      <c r="O52" s="230"/>
      <c r="P52" s="72"/>
      <c r="Q52" s="72"/>
      <c r="R52" s="228"/>
      <c r="S52" s="229"/>
      <c r="T52" s="228"/>
    </row>
    <row r="53" spans="1:20" x14ac:dyDescent="0.2">
      <c r="A53" s="21"/>
      <c r="B53" s="14" t="s">
        <v>191</v>
      </c>
      <c r="C53" s="14"/>
      <c r="D53" s="14"/>
      <c r="E53" s="14"/>
      <c r="F53" s="14"/>
      <c r="G53" s="14"/>
      <c r="H53" s="72"/>
      <c r="I53" s="14"/>
      <c r="J53" s="14"/>
      <c r="K53" s="14"/>
      <c r="L53" s="72">
        <v>4225.7</v>
      </c>
      <c r="M53" s="230"/>
      <c r="N53" s="377">
        <v>1833492.2599999998</v>
      </c>
      <c r="O53" s="230"/>
      <c r="P53" s="72"/>
      <c r="Q53" s="72"/>
      <c r="R53" s="231"/>
      <c r="S53" s="229"/>
      <c r="T53" s="228"/>
    </row>
    <row r="54" spans="1:20" x14ac:dyDescent="0.2">
      <c r="A54" s="21"/>
      <c r="B54" s="14"/>
      <c r="C54" s="14"/>
      <c r="D54" s="14"/>
      <c r="E54" s="14"/>
      <c r="F54" s="14"/>
      <c r="G54" s="14"/>
      <c r="H54" s="72"/>
      <c r="I54" s="14"/>
      <c r="J54" s="14"/>
      <c r="K54" s="14"/>
      <c r="L54" s="230"/>
      <c r="M54" s="230"/>
      <c r="N54" s="377"/>
      <c r="O54" s="230"/>
      <c r="P54" s="72"/>
      <c r="Q54" s="72"/>
      <c r="R54" s="231"/>
      <c r="S54" s="229"/>
      <c r="T54" s="228"/>
    </row>
    <row r="55" spans="1:20" x14ac:dyDescent="0.2">
      <c r="A55" s="21"/>
      <c r="B55" s="66" t="s">
        <v>192</v>
      </c>
      <c r="C55" s="14"/>
      <c r="D55" s="14"/>
      <c r="E55" s="14"/>
      <c r="F55" s="14"/>
      <c r="G55" s="14"/>
      <c r="H55" s="72"/>
      <c r="I55" s="14"/>
      <c r="J55" s="14"/>
      <c r="K55" s="14"/>
      <c r="L55" s="230">
        <v>224090.01</v>
      </c>
      <c r="M55" s="230"/>
      <c r="N55" s="377">
        <v>1609402.2499999998</v>
      </c>
      <c r="O55" s="72"/>
      <c r="P55" s="72"/>
      <c r="Q55" s="72"/>
      <c r="R55" s="231"/>
      <c r="S55" s="229"/>
      <c r="T55" s="228"/>
    </row>
    <row r="56" spans="1:20" x14ac:dyDescent="0.2">
      <c r="A56" s="21"/>
      <c r="B56" s="14"/>
      <c r="C56" s="14"/>
      <c r="D56" s="14"/>
      <c r="E56" s="14"/>
      <c r="F56" s="14"/>
      <c r="G56" s="14"/>
      <c r="H56" s="72"/>
      <c r="I56" s="14"/>
      <c r="J56" s="14"/>
      <c r="K56" s="14"/>
      <c r="L56" s="230"/>
      <c r="M56" s="230"/>
      <c r="N56" s="377"/>
      <c r="O56" s="230"/>
      <c r="R56" s="231"/>
      <c r="S56" s="14"/>
      <c r="T56" s="14"/>
    </row>
    <row r="57" spans="1:20" x14ac:dyDescent="0.2">
      <c r="A57" s="21"/>
      <c r="B57" s="14" t="s">
        <v>193</v>
      </c>
      <c r="C57" s="14"/>
      <c r="D57" s="14"/>
      <c r="E57" s="14"/>
      <c r="F57" s="14"/>
      <c r="G57" s="14"/>
      <c r="H57" s="72"/>
      <c r="I57" s="14"/>
      <c r="J57" s="14"/>
      <c r="K57" s="14"/>
      <c r="L57" s="72">
        <v>0</v>
      </c>
      <c r="M57" s="230"/>
      <c r="N57" s="377">
        <v>1609402.2499999998</v>
      </c>
      <c r="O57" s="72"/>
      <c r="R57" s="228"/>
      <c r="S57" s="14"/>
      <c r="T57" s="14"/>
    </row>
    <row r="58" spans="1:20" x14ac:dyDescent="0.2">
      <c r="A58" s="21"/>
      <c r="B58" s="14"/>
      <c r="C58" s="14"/>
      <c r="D58" s="14"/>
      <c r="E58" s="14"/>
      <c r="F58" s="14"/>
      <c r="G58" s="14"/>
      <c r="H58" s="72"/>
      <c r="I58" s="14"/>
      <c r="J58" s="14"/>
      <c r="K58" s="14"/>
      <c r="L58" s="230"/>
      <c r="M58" s="230"/>
      <c r="N58" s="377"/>
      <c r="O58" s="230"/>
      <c r="R58" s="72"/>
    </row>
    <row r="59" spans="1:20" x14ac:dyDescent="0.2">
      <c r="A59" s="21"/>
      <c r="B59" s="14" t="s">
        <v>194</v>
      </c>
      <c r="C59" s="14"/>
      <c r="D59" s="14"/>
      <c r="E59" s="14"/>
      <c r="F59" s="14"/>
      <c r="G59" s="14"/>
      <c r="H59" s="72"/>
      <c r="I59" s="14"/>
      <c r="J59" s="14"/>
      <c r="K59" s="14"/>
      <c r="L59" s="72">
        <v>1485710.5099999905</v>
      </c>
      <c r="M59" s="230"/>
      <c r="N59" s="377">
        <v>123691.7400000093</v>
      </c>
      <c r="O59" s="72"/>
    </row>
    <row r="60" spans="1:20" x14ac:dyDescent="0.2">
      <c r="A60" s="21"/>
      <c r="B60" s="14"/>
      <c r="C60" s="14"/>
      <c r="D60" s="14"/>
      <c r="E60" s="14"/>
      <c r="F60" s="14"/>
      <c r="G60" s="14"/>
      <c r="H60" s="72"/>
      <c r="I60" s="14"/>
      <c r="J60" s="14"/>
      <c r="K60" s="14"/>
      <c r="L60" s="230"/>
      <c r="M60" s="230"/>
      <c r="N60" s="377"/>
      <c r="O60" s="230"/>
      <c r="R60" s="73"/>
    </row>
    <row r="61" spans="1:20" x14ac:dyDescent="0.2">
      <c r="A61" s="21"/>
      <c r="B61" s="14" t="s">
        <v>195</v>
      </c>
      <c r="C61" s="14"/>
      <c r="D61" s="14"/>
      <c r="E61" s="14"/>
      <c r="F61" s="14"/>
      <c r="G61" s="14"/>
      <c r="H61" s="72"/>
      <c r="I61" s="14"/>
      <c r="J61" s="14"/>
      <c r="K61" s="14"/>
      <c r="L61" s="72">
        <v>12677.1</v>
      </c>
      <c r="M61" s="230"/>
      <c r="N61" s="377">
        <v>111014.6400000093</v>
      </c>
      <c r="O61" s="72"/>
    </row>
    <row r="62" spans="1:20" x14ac:dyDescent="0.2">
      <c r="A62" s="21"/>
      <c r="B62" s="14"/>
      <c r="C62" s="14"/>
      <c r="D62" s="14"/>
      <c r="E62" s="14"/>
      <c r="F62" s="14"/>
      <c r="G62" s="14"/>
      <c r="H62" s="72"/>
      <c r="I62" s="14"/>
      <c r="J62" s="14"/>
      <c r="K62" s="14"/>
      <c r="L62" s="230"/>
      <c r="M62" s="230"/>
      <c r="N62" s="377"/>
      <c r="O62" s="230"/>
    </row>
    <row r="63" spans="1:20" x14ac:dyDescent="0.2">
      <c r="A63" s="21"/>
      <c r="B63" s="14" t="s">
        <v>196</v>
      </c>
      <c r="C63" s="14"/>
      <c r="D63" s="14"/>
      <c r="E63" s="14"/>
      <c r="F63" s="14"/>
      <c r="G63" s="14"/>
      <c r="H63" s="72"/>
      <c r="I63" s="14"/>
      <c r="J63" s="14"/>
      <c r="K63" s="14"/>
      <c r="L63" s="72">
        <v>111014.6400000093</v>
      </c>
      <c r="M63" s="230"/>
      <c r="N63" s="198">
        <v>0</v>
      </c>
      <c r="O63" s="72"/>
    </row>
    <row r="64" spans="1:20" x14ac:dyDescent="0.2">
      <c r="A64" s="21"/>
      <c r="B64" s="14"/>
      <c r="C64" s="14"/>
      <c r="D64" s="14"/>
      <c r="E64" s="14"/>
      <c r="F64" s="14"/>
      <c r="G64" s="14"/>
      <c r="H64" s="72"/>
      <c r="I64" s="14"/>
      <c r="J64" s="14"/>
      <c r="K64" s="14"/>
      <c r="L64" s="230"/>
      <c r="M64" s="230"/>
      <c r="N64" s="377"/>
      <c r="O64" s="230"/>
    </row>
    <row r="65" spans="1:26" x14ac:dyDescent="0.2">
      <c r="A65" s="21"/>
      <c r="B65" s="14" t="s">
        <v>197</v>
      </c>
      <c r="C65" s="14"/>
      <c r="D65" s="14"/>
      <c r="E65" s="14"/>
      <c r="F65" s="14"/>
      <c r="G65" s="14"/>
      <c r="H65" s="72"/>
      <c r="I65" s="14"/>
      <c r="J65" s="14"/>
      <c r="K65" s="14"/>
      <c r="L65" s="72">
        <v>0</v>
      </c>
      <c r="M65" s="230"/>
      <c r="N65" s="377"/>
      <c r="O65" s="230"/>
    </row>
    <row r="66" spans="1:26" x14ac:dyDescent="0.2">
      <c r="A66" s="49"/>
      <c r="B66" s="168"/>
      <c r="C66" s="232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22"/>
      <c r="O66" s="14"/>
    </row>
    <row r="67" spans="1:26" ht="13.5" thickBot="1" x14ac:dyDescent="0.25">
      <c r="A67" s="54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233"/>
      <c r="O67" s="14"/>
      <c r="Z67" s="73"/>
    </row>
    <row r="68" spans="1:26" x14ac:dyDescent="0.2">
      <c r="A68" s="21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26" ht="13.5" thickBot="1" x14ac:dyDescent="0.25">
      <c r="A69" s="21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26" x14ac:dyDescent="0.2">
      <c r="A70" s="191" t="s">
        <v>198</v>
      </c>
      <c r="B70" s="19"/>
      <c r="C70" s="19"/>
      <c r="D70" s="19"/>
      <c r="E70" s="19"/>
      <c r="F70" s="19"/>
      <c r="G70" s="234" t="s">
        <v>199</v>
      </c>
      <c r="H70" s="235" t="s">
        <v>200</v>
      </c>
      <c r="I70" s="14"/>
      <c r="J70" s="14"/>
      <c r="K70" s="14"/>
    </row>
    <row r="71" spans="1:26" x14ac:dyDescent="0.2">
      <c r="A71" s="21"/>
      <c r="B71" s="14"/>
      <c r="C71" s="14"/>
      <c r="D71" s="14"/>
      <c r="E71" s="14"/>
      <c r="F71" s="14"/>
      <c r="G71" s="27"/>
      <c r="H71" s="22"/>
      <c r="I71" s="14"/>
      <c r="J71" s="14"/>
      <c r="K71" s="14"/>
    </row>
    <row r="72" spans="1:26" x14ac:dyDescent="0.2">
      <c r="A72" s="21"/>
      <c r="B72" s="14" t="s">
        <v>201</v>
      </c>
      <c r="C72" s="14"/>
      <c r="D72" s="14"/>
      <c r="E72" s="14"/>
      <c r="F72" s="14"/>
      <c r="G72" s="30">
        <v>224090.01</v>
      </c>
      <c r="H72" s="198">
        <v>224090.01</v>
      </c>
      <c r="I72" s="14"/>
      <c r="J72" s="14"/>
      <c r="K72" s="14"/>
    </row>
    <row r="73" spans="1:26" x14ac:dyDescent="0.2">
      <c r="A73" s="21"/>
      <c r="B73" s="14" t="s">
        <v>202</v>
      </c>
      <c r="C73" s="14"/>
      <c r="D73" s="14"/>
      <c r="E73" s="14"/>
      <c r="F73" s="14"/>
      <c r="G73" s="39">
        <v>224090.01</v>
      </c>
      <c r="H73" s="200">
        <v>224090.01</v>
      </c>
      <c r="I73" s="14"/>
      <c r="J73" s="14"/>
      <c r="K73" s="14"/>
    </row>
    <row r="74" spans="1:26" x14ac:dyDescent="0.2">
      <c r="A74" s="21"/>
      <c r="B74" s="14"/>
      <c r="C74" s="14" t="s">
        <v>203</v>
      </c>
      <c r="D74" s="14"/>
      <c r="E74" s="14"/>
      <c r="F74" s="14"/>
      <c r="G74" s="30">
        <v>0</v>
      </c>
      <c r="H74" s="379">
        <v>0</v>
      </c>
      <c r="I74" s="14"/>
      <c r="J74" s="14"/>
      <c r="K74" s="14"/>
    </row>
    <row r="75" spans="1:26" x14ac:dyDescent="0.2">
      <c r="A75" s="21"/>
      <c r="B75" s="14"/>
      <c r="C75" s="14"/>
      <c r="D75" s="14"/>
      <c r="E75" s="14"/>
      <c r="F75" s="14"/>
      <c r="G75" s="27"/>
      <c r="H75" s="22"/>
      <c r="I75" s="14"/>
      <c r="J75" s="14"/>
      <c r="K75" s="14"/>
      <c r="N75" s="73"/>
    </row>
    <row r="76" spans="1:26" x14ac:dyDescent="0.2">
      <c r="A76" s="21"/>
      <c r="B76" s="14" t="s">
        <v>204</v>
      </c>
      <c r="C76" s="14"/>
      <c r="D76" s="14"/>
      <c r="E76" s="14"/>
      <c r="F76" s="14"/>
      <c r="G76" s="30">
        <v>0</v>
      </c>
      <c r="H76" s="198">
        <v>0</v>
      </c>
      <c r="I76" s="14"/>
      <c r="J76" s="14"/>
      <c r="K76" s="14"/>
    </row>
    <row r="77" spans="1:26" x14ac:dyDescent="0.2">
      <c r="A77" s="21"/>
      <c r="B77" s="14" t="s">
        <v>205</v>
      </c>
      <c r="C77" s="14"/>
      <c r="D77" s="14"/>
      <c r="E77" s="14"/>
      <c r="F77" s="14"/>
      <c r="G77" s="39">
        <v>0</v>
      </c>
      <c r="H77" s="200">
        <v>0</v>
      </c>
      <c r="I77" s="14"/>
      <c r="J77" s="14"/>
      <c r="K77" s="14"/>
    </row>
    <row r="78" spans="1:26" x14ac:dyDescent="0.2">
      <c r="A78" s="21"/>
      <c r="B78" s="14"/>
      <c r="C78" s="14" t="s">
        <v>206</v>
      </c>
      <c r="D78" s="14"/>
      <c r="E78" s="14"/>
      <c r="F78" s="14"/>
      <c r="G78" s="30">
        <v>0</v>
      </c>
      <c r="H78" s="198">
        <v>0</v>
      </c>
      <c r="I78" s="14"/>
      <c r="J78" s="14"/>
      <c r="K78" s="14"/>
    </row>
    <row r="79" spans="1:26" x14ac:dyDescent="0.2">
      <c r="A79" s="21"/>
      <c r="B79" s="14"/>
      <c r="C79" s="14"/>
      <c r="D79" s="14"/>
      <c r="E79" s="14"/>
      <c r="F79" s="14"/>
      <c r="G79" s="27"/>
      <c r="H79" s="22"/>
      <c r="I79" s="14"/>
      <c r="J79" s="14"/>
      <c r="K79" s="14"/>
      <c r="P79" s="72"/>
      <c r="Q79" s="72"/>
      <c r="R79" s="62"/>
    </row>
    <row r="80" spans="1:26" x14ac:dyDescent="0.2">
      <c r="A80" s="21"/>
      <c r="B80" s="14" t="s">
        <v>207</v>
      </c>
      <c r="C80" s="14"/>
      <c r="D80" s="14"/>
      <c r="E80" s="14"/>
      <c r="F80" s="14"/>
      <c r="G80" s="30">
        <v>1596725.1499999997</v>
      </c>
      <c r="H80" s="198">
        <v>1596725.1499999997</v>
      </c>
      <c r="I80" s="14"/>
      <c r="J80" s="14"/>
      <c r="K80" s="14"/>
      <c r="P80" s="72"/>
      <c r="Q80" s="72"/>
    </row>
    <row r="81" spans="1:30" x14ac:dyDescent="0.2">
      <c r="A81" s="21"/>
      <c r="B81" s="14" t="s">
        <v>208</v>
      </c>
      <c r="C81" s="14"/>
      <c r="D81" s="14"/>
      <c r="E81" s="14"/>
      <c r="F81" s="14"/>
      <c r="G81" s="39">
        <v>1596725.1499999997</v>
      </c>
      <c r="H81" s="200">
        <v>1596725.1499999997</v>
      </c>
      <c r="I81" s="14"/>
      <c r="J81" s="14"/>
      <c r="K81" s="14"/>
      <c r="P81" s="72"/>
      <c r="Q81" s="72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x14ac:dyDescent="0.2">
      <c r="A82" s="21"/>
      <c r="C82" s="14" t="s">
        <v>209</v>
      </c>
      <c r="D82" s="14"/>
      <c r="E82" s="14"/>
      <c r="F82" s="14"/>
      <c r="G82" s="30">
        <v>0</v>
      </c>
      <c r="H82" s="198">
        <v>0</v>
      </c>
      <c r="I82" s="14"/>
      <c r="J82" s="14"/>
      <c r="K82" s="14"/>
      <c r="P82" s="72"/>
      <c r="Q82" s="72"/>
      <c r="R82" s="14"/>
      <c r="S82" s="236"/>
      <c r="T82" s="14"/>
      <c r="U82" s="4"/>
      <c r="V82" s="4"/>
      <c r="W82" s="14"/>
      <c r="X82" s="14"/>
      <c r="Y82" s="14"/>
      <c r="Z82" s="14"/>
      <c r="AA82" s="14"/>
      <c r="AB82" s="14"/>
      <c r="AC82" s="14"/>
      <c r="AD82" s="14"/>
    </row>
    <row r="83" spans="1:30" x14ac:dyDescent="0.2">
      <c r="A83" s="21"/>
      <c r="B83" s="14"/>
      <c r="C83" s="14"/>
      <c r="D83" s="14"/>
      <c r="E83" s="14"/>
      <c r="F83" s="14"/>
      <c r="G83" s="27"/>
      <c r="H83" s="22"/>
      <c r="I83" s="14"/>
      <c r="J83" s="14"/>
      <c r="K83" s="14"/>
      <c r="P83" s="72"/>
      <c r="Q83" s="72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x14ac:dyDescent="0.2">
      <c r="A84" s="21"/>
      <c r="B84" s="14"/>
      <c r="C84" s="66" t="s">
        <v>210</v>
      </c>
      <c r="D84" s="14"/>
      <c r="E84" s="14"/>
      <c r="F84" s="14"/>
      <c r="G84" s="30">
        <v>1820815.1599999997</v>
      </c>
      <c r="H84" s="198">
        <v>1820815.1599999997</v>
      </c>
      <c r="I84" s="14"/>
      <c r="J84" s="14"/>
      <c r="K84" s="14"/>
      <c r="P84" s="72"/>
      <c r="Q84" s="72"/>
      <c r="R84" s="271"/>
      <c r="S84" s="14"/>
      <c r="T84" s="14"/>
      <c r="U84" s="237"/>
      <c r="V84" s="72"/>
      <c r="W84" s="14"/>
      <c r="X84" s="72"/>
      <c r="Y84" s="72"/>
      <c r="Z84" s="14"/>
      <c r="AA84" s="14"/>
      <c r="AB84" s="14"/>
      <c r="AC84" s="14"/>
      <c r="AD84" s="14"/>
    </row>
    <row r="85" spans="1:30" x14ac:dyDescent="0.2">
      <c r="A85" s="21"/>
      <c r="B85" s="14"/>
      <c r="C85" s="14"/>
      <c r="D85" s="14"/>
      <c r="E85" s="14"/>
      <c r="F85" s="14"/>
      <c r="G85" s="27"/>
      <c r="H85" s="22"/>
      <c r="I85" s="14"/>
      <c r="J85" s="14"/>
      <c r="K85" s="14"/>
      <c r="R85" s="271"/>
      <c r="S85" s="14"/>
      <c r="T85" s="14"/>
      <c r="U85" s="237"/>
      <c r="V85" s="72"/>
      <c r="W85" s="14"/>
      <c r="X85" s="72"/>
      <c r="Y85" s="14"/>
      <c r="Z85" s="168"/>
      <c r="AA85" s="168"/>
      <c r="AB85" s="168"/>
      <c r="AC85" s="14"/>
      <c r="AD85" s="14"/>
    </row>
    <row r="86" spans="1:30" s="173" customFormat="1" ht="13.5" thickBot="1" x14ac:dyDescent="0.25">
      <c r="A86" s="83"/>
      <c r="B86" s="56"/>
      <c r="C86" s="56"/>
      <c r="D86" s="56"/>
      <c r="E86" s="56"/>
      <c r="F86" s="56"/>
      <c r="G86" s="238"/>
      <c r="H86" s="233"/>
      <c r="L86" s="1"/>
      <c r="M86" s="1"/>
      <c r="N86" s="1"/>
      <c r="O86" s="1"/>
      <c r="P86" s="1"/>
      <c r="Q86" s="1"/>
      <c r="R86" s="271"/>
      <c r="S86" s="14"/>
      <c r="T86" s="14"/>
      <c r="U86" s="237"/>
      <c r="V86" s="72"/>
      <c r="W86" s="14"/>
      <c r="X86" s="72"/>
      <c r="Y86" s="14"/>
      <c r="Z86" s="14"/>
      <c r="AA86" s="14"/>
      <c r="AB86" s="14"/>
      <c r="AC86" s="168"/>
      <c r="AD86" s="168"/>
    </row>
    <row r="87" spans="1:30" x14ac:dyDescent="0.2">
      <c r="R87" s="271"/>
      <c r="S87" s="14"/>
      <c r="T87" s="14"/>
      <c r="U87" s="239"/>
      <c r="V87" s="72"/>
      <c r="W87" s="14"/>
      <c r="X87" s="72"/>
      <c r="Y87" s="14"/>
      <c r="Z87" s="14"/>
      <c r="AA87" s="14"/>
      <c r="AB87" s="14"/>
      <c r="AC87" s="14"/>
      <c r="AD87" s="14"/>
    </row>
    <row r="88" spans="1:30" x14ac:dyDescent="0.2">
      <c r="R88" s="14"/>
      <c r="S88" s="66"/>
      <c r="T88" s="66"/>
      <c r="U88" s="180"/>
      <c r="V88" s="180"/>
      <c r="W88" s="14"/>
      <c r="X88" s="14"/>
      <c r="Y88" s="14"/>
      <c r="Z88" s="14"/>
      <c r="AA88" s="14"/>
      <c r="AB88" s="14"/>
      <c r="AC88" s="14"/>
      <c r="AD88" s="14"/>
    </row>
    <row r="89" spans="1:30" x14ac:dyDescent="0.2">
      <c r="R89" s="271"/>
      <c r="S89" s="14"/>
      <c r="T89" s="14"/>
      <c r="U89" s="239"/>
      <c r="V89" s="72"/>
      <c r="W89" s="14"/>
      <c r="X89" s="14"/>
      <c r="Y89" s="14"/>
      <c r="Z89" s="14"/>
      <c r="AA89" s="14"/>
      <c r="AB89" s="14"/>
      <c r="AC89" s="14"/>
      <c r="AD89" s="14"/>
    </row>
    <row r="90" spans="1:30" x14ac:dyDescent="0.2">
      <c r="R90" s="271"/>
      <c r="S90" s="14"/>
      <c r="T90" s="14"/>
      <c r="U90" s="239"/>
      <c r="V90" s="72"/>
      <c r="W90" s="14"/>
      <c r="X90" s="14"/>
      <c r="Y90" s="14"/>
      <c r="Z90" s="14"/>
      <c r="AA90" s="14"/>
      <c r="AB90" s="14"/>
      <c r="AC90" s="14"/>
      <c r="AD90" s="14"/>
    </row>
    <row r="91" spans="1:30" x14ac:dyDescent="0.2">
      <c r="R91" s="271"/>
      <c r="S91" s="14"/>
      <c r="T91" s="14"/>
      <c r="U91" s="239"/>
      <c r="V91" s="72"/>
      <c r="W91" s="14"/>
      <c r="X91" s="14"/>
      <c r="Y91" s="14"/>
      <c r="Z91" s="14"/>
      <c r="AA91" s="14"/>
      <c r="AB91" s="14"/>
      <c r="AC91" s="14"/>
      <c r="AD91" s="14"/>
    </row>
    <row r="92" spans="1:30" x14ac:dyDescent="0.2">
      <c r="R92" s="271"/>
      <c r="S92" s="66"/>
      <c r="T92" s="66"/>
      <c r="U92" s="180"/>
      <c r="V92" s="180"/>
      <c r="W92" s="14"/>
      <c r="X92" s="14"/>
      <c r="Y92" s="14"/>
      <c r="Z92" s="14"/>
      <c r="AA92" s="14"/>
      <c r="AB92" s="14"/>
      <c r="AC92" s="14"/>
      <c r="AD92" s="14"/>
    </row>
    <row r="93" spans="1:30" x14ac:dyDescent="0.2">
      <c r="R93" s="14"/>
      <c r="S93" s="14"/>
      <c r="T93" s="14"/>
      <c r="U93" s="72"/>
      <c r="V93" s="72"/>
      <c r="W93" s="14"/>
      <c r="X93" s="14"/>
      <c r="Y93" s="14"/>
      <c r="Z93" s="14"/>
      <c r="AA93" s="14"/>
      <c r="AB93" s="14"/>
      <c r="AC93" s="14"/>
      <c r="AD93" s="14"/>
    </row>
    <row r="94" spans="1:30" x14ac:dyDescent="0.2">
      <c r="R94" s="14"/>
      <c r="S94" s="66"/>
      <c r="T94" s="66"/>
      <c r="U94" s="180"/>
      <c r="V94" s="180"/>
      <c r="W94" s="14"/>
      <c r="X94" s="14"/>
      <c r="Y94" s="14"/>
      <c r="Z94" s="14"/>
      <c r="AA94" s="14"/>
      <c r="AB94" s="14"/>
      <c r="AC94" s="14"/>
      <c r="AD94" s="14"/>
    </row>
    <row r="95" spans="1:30" x14ac:dyDescent="0.2">
      <c r="R95" s="14"/>
      <c r="S95" s="14"/>
      <c r="T95" s="14"/>
      <c r="U95" s="14"/>
      <c r="V95" s="72"/>
      <c r="W95" s="14"/>
      <c r="X95" s="14"/>
      <c r="Y95" s="14"/>
      <c r="Z95" s="14"/>
      <c r="AA95" s="14"/>
      <c r="AB95" s="14"/>
      <c r="AC95" s="14"/>
      <c r="AD95" s="14"/>
    </row>
    <row r="96" spans="1:30" x14ac:dyDescent="0.2">
      <c r="R96" s="14"/>
      <c r="S96" s="14"/>
      <c r="T96" s="14"/>
      <c r="U96" s="14"/>
      <c r="V96" s="72"/>
      <c r="W96" s="14"/>
      <c r="X96" s="14"/>
      <c r="Y96" s="14"/>
      <c r="Z96" s="14"/>
      <c r="AA96" s="14"/>
      <c r="AB96" s="14"/>
      <c r="AC96" s="14"/>
      <c r="AD96" s="14"/>
    </row>
    <row r="97" spans="16:30" x14ac:dyDescent="0.2"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102" spans="16:30" x14ac:dyDescent="0.2">
      <c r="X102" s="173"/>
      <c r="Y102" s="173"/>
    </row>
    <row r="103" spans="16:30" x14ac:dyDescent="0.2">
      <c r="R103" s="173"/>
      <c r="S103" s="173"/>
      <c r="T103" s="173"/>
      <c r="U103" s="173"/>
      <c r="V103" s="173"/>
      <c r="W103" s="173"/>
    </row>
    <row r="104" spans="16:30" x14ac:dyDescent="0.2">
      <c r="R104" s="62"/>
    </row>
    <row r="105" spans="16:30" x14ac:dyDescent="0.2">
      <c r="P105" s="14"/>
      <c r="Q105" s="14"/>
      <c r="R105" s="14"/>
      <c r="S105" s="14"/>
      <c r="T105" s="14"/>
      <c r="U105" s="14"/>
    </row>
    <row r="106" spans="16:30" x14ac:dyDescent="0.2">
      <c r="P106" s="14"/>
      <c r="Q106" s="14"/>
      <c r="R106" s="182"/>
      <c r="S106" s="182"/>
      <c r="T106" s="14"/>
      <c r="U106" s="14"/>
    </row>
    <row r="107" spans="16:30" x14ac:dyDescent="0.2">
      <c r="P107" s="14"/>
      <c r="Q107" s="14"/>
      <c r="R107" s="14"/>
      <c r="S107" s="182"/>
      <c r="T107" s="14"/>
      <c r="U107" s="14"/>
    </row>
    <row r="108" spans="16:30" ht="15" x14ac:dyDescent="0.25">
      <c r="P108" s="91"/>
      <c r="Q108" s="91"/>
      <c r="R108" s="240"/>
      <c r="S108" s="240"/>
      <c r="T108" s="241"/>
      <c r="U108" s="14"/>
    </row>
    <row r="109" spans="16:30" x14ac:dyDescent="0.2">
      <c r="P109" s="91"/>
      <c r="Q109" s="91"/>
      <c r="R109" s="242"/>
      <c r="S109" s="242"/>
      <c r="T109" s="14"/>
      <c r="U109" s="14"/>
    </row>
    <row r="110" spans="16:30" ht="15" x14ac:dyDescent="0.25">
      <c r="P110" s="91"/>
      <c r="Q110" s="91"/>
      <c r="R110" s="243"/>
      <c r="S110" s="240"/>
      <c r="T110" s="14"/>
      <c r="U110" s="14"/>
    </row>
    <row r="111" spans="16:30" x14ac:dyDescent="0.2">
      <c r="P111" s="14"/>
      <c r="Q111" s="14"/>
      <c r="R111" s="72"/>
      <c r="S111" s="72"/>
      <c r="T111" s="14"/>
      <c r="U111" s="14"/>
    </row>
    <row r="112" spans="16:30" x14ac:dyDescent="0.2">
      <c r="P112" s="14"/>
      <c r="Q112" s="14"/>
      <c r="R112" s="72"/>
      <c r="S112" s="72"/>
      <c r="T112" s="72"/>
      <c r="U112" s="14"/>
    </row>
    <row r="113" spans="16:21" x14ac:dyDescent="0.2">
      <c r="P113" s="14"/>
      <c r="Q113" s="14"/>
      <c r="R113" s="14"/>
      <c r="S113" s="14"/>
      <c r="T113" s="14"/>
      <c r="U113" s="14"/>
    </row>
    <row r="240" spans="4:5" x14ac:dyDescent="0.2">
      <c r="D240" s="244"/>
      <c r="E240" s="244"/>
    </row>
    <row r="241" spans="4:5" x14ac:dyDescent="0.2">
      <c r="D241" s="244"/>
      <c r="E241" s="244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/>
  </sheetViews>
  <sheetFormatPr defaultColWidth="9.140625" defaultRowHeight="12.75" x14ac:dyDescent="0.2"/>
  <cols>
    <col min="1" max="1" width="46.7109375" style="1" customWidth="1"/>
    <col min="2" max="2" width="25.85546875" style="1" customWidth="1"/>
    <col min="3" max="3" width="9.140625" style="1"/>
    <col min="4" max="4" width="11" style="1" customWidth="1"/>
    <col min="5" max="5" width="9.140625" style="1"/>
    <col min="6" max="6" width="17.7109375" style="1" customWidth="1"/>
    <col min="7" max="9" width="9.140625" style="1"/>
    <col min="10" max="10" width="16" style="1" customWidth="1"/>
    <col min="11" max="16384" width="9.140625" style="1"/>
  </cols>
  <sheetData>
    <row r="1" spans="1:10" x14ac:dyDescent="0.2">
      <c r="A1" s="246" t="s">
        <v>211</v>
      </c>
      <c r="B1" s="245"/>
    </row>
    <row r="2" spans="1:10" x14ac:dyDescent="0.2">
      <c r="A2" s="246" t="s">
        <v>212</v>
      </c>
      <c r="B2" s="245"/>
    </row>
    <row r="3" spans="1:10" x14ac:dyDescent="0.2">
      <c r="A3" s="380">
        <f>+'ESA FFELP(2)'!D7</f>
        <v>43496</v>
      </c>
      <c r="B3" s="245"/>
    </row>
    <row r="4" spans="1:10" x14ac:dyDescent="0.2">
      <c r="A4" s="246" t="s">
        <v>213</v>
      </c>
      <c r="B4" s="245"/>
    </row>
    <row r="5" spans="1:10" x14ac:dyDescent="0.2">
      <c r="F5" s="247"/>
      <c r="G5" s="248"/>
      <c r="H5" s="248"/>
      <c r="I5" s="248"/>
      <c r="J5" s="248"/>
    </row>
    <row r="7" spans="1:10" x14ac:dyDescent="0.2">
      <c r="A7" s="249" t="s">
        <v>214</v>
      </c>
    </row>
    <row r="9" spans="1:10" x14ac:dyDescent="0.2">
      <c r="A9" s="250" t="s">
        <v>215</v>
      </c>
      <c r="B9" s="381">
        <v>2581493.1399999997</v>
      </c>
    </row>
    <row r="10" spans="1:10" x14ac:dyDescent="0.2">
      <c r="A10" s="250"/>
      <c r="B10" s="185"/>
    </row>
    <row r="11" spans="1:10" x14ac:dyDescent="0.2">
      <c r="A11" s="250" t="s">
        <v>216</v>
      </c>
      <c r="B11" s="185"/>
    </row>
    <row r="12" spans="1:10" x14ac:dyDescent="0.2">
      <c r="A12" s="250" t="s">
        <v>217</v>
      </c>
      <c r="B12" s="251">
        <v>101416806.29000001</v>
      </c>
    </row>
    <row r="13" spans="1:10" x14ac:dyDescent="0.2">
      <c r="A13" s="250" t="s">
        <v>218</v>
      </c>
      <c r="B13" s="382">
        <v>-10793474.35</v>
      </c>
    </row>
    <row r="14" spans="1:10" x14ac:dyDescent="0.2">
      <c r="A14" s="250" t="s">
        <v>219</v>
      </c>
      <c r="B14" s="251">
        <f>SUM(B12:B13)</f>
        <v>90623331.940000013</v>
      </c>
    </row>
    <row r="15" spans="1:10" x14ac:dyDescent="0.2">
      <c r="A15" s="250"/>
      <c r="B15" s="251"/>
    </row>
    <row r="16" spans="1:10" x14ac:dyDescent="0.2">
      <c r="A16" s="250" t="s">
        <v>220</v>
      </c>
      <c r="B16" s="251">
        <v>3373408.25</v>
      </c>
    </row>
    <row r="17" spans="1:12" x14ac:dyDescent="0.2">
      <c r="A17" s="252" t="s">
        <v>221</v>
      </c>
      <c r="B17" s="383">
        <v>11580.9</v>
      </c>
    </row>
    <row r="18" spans="1:12" x14ac:dyDescent="0.2">
      <c r="A18" s="250" t="s">
        <v>222</v>
      </c>
      <c r="B18" s="251">
        <v>58584.21</v>
      </c>
      <c r="D18" s="253"/>
      <c r="H18" s="14"/>
    </row>
    <row r="19" spans="1:12" x14ac:dyDescent="0.2">
      <c r="A19" s="250" t="s">
        <v>223</v>
      </c>
      <c r="B19" s="254"/>
      <c r="K19" s="14"/>
    </row>
    <row r="20" spans="1:12" x14ac:dyDescent="0.2">
      <c r="A20" s="250"/>
      <c r="B20" s="255"/>
      <c r="K20" s="14"/>
      <c r="L20" s="14"/>
    </row>
    <row r="21" spans="1:12" ht="13.5" thickBot="1" x14ac:dyDescent="0.25">
      <c r="A21" s="249" t="s">
        <v>79</v>
      </c>
      <c r="B21" s="384">
        <f>B16+B17+B18+B19+B14+B9</f>
        <v>96648398.440000013</v>
      </c>
      <c r="J21" s="253"/>
      <c r="K21" s="91"/>
      <c r="L21" s="14"/>
    </row>
    <row r="22" spans="1:12" ht="13.5" thickTop="1" x14ac:dyDescent="0.2">
      <c r="A22" s="250"/>
      <c r="B22" s="256"/>
      <c r="C22" s="124"/>
      <c r="K22" s="91"/>
      <c r="L22" s="14"/>
    </row>
    <row r="23" spans="1:12" x14ac:dyDescent="0.2">
      <c r="B23" s="257"/>
      <c r="K23" s="91"/>
      <c r="L23" s="14"/>
    </row>
    <row r="24" spans="1:12" x14ac:dyDescent="0.2">
      <c r="A24" s="249" t="s">
        <v>224</v>
      </c>
      <c r="B24" s="257"/>
      <c r="K24" s="14"/>
      <c r="L24" s="14"/>
    </row>
    <row r="25" spans="1:12" x14ac:dyDescent="0.2">
      <c r="B25" s="257"/>
      <c r="L25" s="14"/>
    </row>
    <row r="26" spans="1:12" x14ac:dyDescent="0.2">
      <c r="A26" s="250" t="s">
        <v>225</v>
      </c>
      <c r="B26" s="251">
        <v>69595992.069999993</v>
      </c>
    </row>
    <row r="27" spans="1:12" x14ac:dyDescent="0.2">
      <c r="A27" s="250" t="s">
        <v>226</v>
      </c>
      <c r="B27" s="251">
        <v>148285.25</v>
      </c>
    </row>
    <row r="28" spans="1:12" x14ac:dyDescent="0.2">
      <c r="B28" s="385"/>
    </row>
    <row r="29" spans="1:12" ht="13.5" thickBot="1" x14ac:dyDescent="0.25">
      <c r="A29" s="250" t="s">
        <v>227</v>
      </c>
      <c r="B29" s="386">
        <f>SUM(B26:B28)</f>
        <v>69744277.319999993</v>
      </c>
    </row>
    <row r="30" spans="1:12" ht="13.5" thickTop="1" x14ac:dyDescent="0.2">
      <c r="B30" s="258"/>
    </row>
    <row r="31" spans="1:12" x14ac:dyDescent="0.2">
      <c r="A31" s="250" t="s">
        <v>228</v>
      </c>
      <c r="B31" s="254">
        <f>B21-B29</f>
        <v>26904121.12000002</v>
      </c>
    </row>
    <row r="32" spans="1:12" x14ac:dyDescent="0.2">
      <c r="B32" s="257"/>
    </row>
    <row r="33" spans="1:10" ht="13.5" thickBot="1" x14ac:dyDescent="0.25">
      <c r="A33" s="249" t="s">
        <v>229</v>
      </c>
      <c r="B33" s="384">
        <f>B21</f>
        <v>96648398.440000013</v>
      </c>
    </row>
    <row r="34" spans="1:10" ht="13.5" thickTop="1" x14ac:dyDescent="0.2">
      <c r="B34" s="257"/>
    </row>
    <row r="35" spans="1:10" x14ac:dyDescent="0.2">
      <c r="B35" s="123">
        <f>B21-B33</f>
        <v>0</v>
      </c>
    </row>
    <row r="36" spans="1:10" x14ac:dyDescent="0.2">
      <c r="B36" s="185"/>
    </row>
    <row r="37" spans="1:10" x14ac:dyDescent="0.2">
      <c r="A37" s="1" t="s">
        <v>230</v>
      </c>
    </row>
    <row r="38" spans="1:10" x14ac:dyDescent="0.2">
      <c r="A38" s="1" t="s">
        <v>231</v>
      </c>
    </row>
    <row r="43" spans="1:10" x14ac:dyDescent="0.2">
      <c r="J43" s="124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2019-02-22T19:37:57Z</dcterms:created>
  <dcterms:modified xsi:type="dcterms:W3CDTF">2019-02-22T20:48:48Z</dcterms:modified>
</cp:coreProperties>
</file>